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4820" windowHeight="8070"/>
  </bookViews>
  <sheets>
    <sheet name="Sayfa1" sheetId="1" r:id="rId1"/>
  </sheets>
  <definedNames>
    <definedName name="_xlnm.Print_Area" localSheetId="0">Sayfa1!$A$1:$M$58</definedName>
  </definedNames>
  <calcPr calcId="144525"/>
</workbook>
</file>

<file path=xl/calcChain.xml><?xml version="1.0" encoding="utf-8"?>
<calcChain xmlns="http://schemas.openxmlformats.org/spreadsheetml/2006/main">
  <c r="Q50" i="1" l="1"/>
  <c r="R50" i="1" s="1"/>
  <c r="Q49" i="1"/>
  <c r="O43" i="1"/>
  <c r="O45" i="1" s="1"/>
  <c r="R49" i="1" l="1"/>
  <c r="S49" i="1" s="1"/>
  <c r="T49" i="1" s="1"/>
  <c r="S50" i="1"/>
  <c r="T50" i="1" s="1"/>
  <c r="Q26" i="1"/>
  <c r="Q27" i="1"/>
  <c r="O49" i="1" l="1"/>
  <c r="O50" i="1"/>
  <c r="R27" i="1"/>
  <c r="S27" i="1" s="1"/>
  <c r="P29" i="1"/>
  <c r="R29" i="1"/>
  <c r="S29" i="1"/>
  <c r="Q29" i="1"/>
  <c r="P14" i="1"/>
  <c r="P15" i="1" s="1"/>
  <c r="O52" i="1" l="1"/>
  <c r="T27" i="1"/>
  <c r="U27" i="1" s="1"/>
  <c r="P27" i="1" l="1"/>
  <c r="P30" i="1" s="1"/>
  <c r="E60" i="1" l="1"/>
  <c r="D65" i="1"/>
  <c r="C61" i="1" l="1"/>
  <c r="E61" i="1" s="1"/>
  <c r="C62" i="1" l="1"/>
  <c r="E62" i="1" l="1"/>
  <c r="C63" i="1"/>
  <c r="I29" i="1"/>
  <c r="I6" i="1"/>
  <c r="M6" i="1" s="1"/>
  <c r="E63" i="1" l="1"/>
  <c r="C64" i="1"/>
  <c r="E64" i="1" s="1"/>
  <c r="M29" i="1"/>
  <c r="F67" i="1" l="1"/>
  <c r="C65" i="1"/>
  <c r="E65" i="1" s="1"/>
</calcChain>
</file>

<file path=xl/sharedStrings.xml><?xml version="1.0" encoding="utf-8"?>
<sst xmlns="http://schemas.openxmlformats.org/spreadsheetml/2006/main" count="239" uniqueCount="91">
  <si>
    <t>STRATEJİK AMAÇ</t>
  </si>
  <si>
    <t>PERFORMANS HEDEFİ</t>
  </si>
  <si>
    <t>PERFORMANS GÖSTERGESİ</t>
  </si>
  <si>
    <t>GÖSTERGE TÜRÜ</t>
  </si>
  <si>
    <t>ÖLÇÜ BİRİMİ</t>
  </si>
  <si>
    <t>Çıktı</t>
  </si>
  <si>
    <t>Adet</t>
  </si>
  <si>
    <t>STRATEJİK ALAN</t>
  </si>
  <si>
    <t>1,1</t>
  </si>
  <si>
    <t>1</t>
  </si>
  <si>
    <t>2</t>
  </si>
  <si>
    <t>3</t>
  </si>
  <si>
    <t>4</t>
  </si>
  <si>
    <t>1,2</t>
  </si>
  <si>
    <t>2,1</t>
  </si>
  <si>
    <t>1,3</t>
  </si>
  <si>
    <t>TEMİZLİK İŞLERİ MÜDÜRLÜĞÜ PERFORMANS BİLGİLERİ</t>
  </si>
  <si>
    <t>ÇEVRENİN  KORUNMASI VE GELİŞTİRİLMESİ</t>
  </si>
  <si>
    <t xml:space="preserve"> Sürdürülebilir temiz sağlıklı bir çevre oluşturarak ,korunmasını sağlamak</t>
  </si>
  <si>
    <t>Evsel atıkların toplanması-taşınması ve çevre temizlik çalışmalarının sürdürülmesi</t>
  </si>
  <si>
    <t>5</t>
  </si>
  <si>
    <t>6</t>
  </si>
  <si>
    <t>7</t>
  </si>
  <si>
    <t>8</t>
  </si>
  <si>
    <t>9</t>
  </si>
  <si>
    <t>10</t>
  </si>
  <si>
    <t>Toplanan ve taşınan evsel atık</t>
  </si>
  <si>
    <t>Ton</t>
  </si>
  <si>
    <t>Dağıtılacak konteyner sayısı</t>
  </si>
  <si>
    <t>Temin edilecek yeraltı ve yerüstü konteyner sayısı</t>
  </si>
  <si>
    <t>Konteynerlerin yıkanarak dezenfekte edilmesi</t>
  </si>
  <si>
    <t>Çalışan  süpürgeci sayısı</t>
  </si>
  <si>
    <t>Kişi</t>
  </si>
  <si>
    <t>Vakumlu süpürge araçları ile cadde ve sokak süpürülmesi</t>
  </si>
  <si>
    <t>Saat</t>
  </si>
  <si>
    <t>Cadde ve sokakların yıkanması</t>
  </si>
  <si>
    <t>Km</t>
  </si>
  <si>
    <t>Pazar yerlerinin süpürülüp yıkanması</t>
  </si>
  <si>
    <t>Pazarlarda çöplarin poşetlenerek bırakılmasının sağlanmas</t>
  </si>
  <si>
    <t>Oran%</t>
  </si>
  <si>
    <t>Vatandaş dilekçelerinin değerlendirilerek cevaplanması</t>
  </si>
  <si>
    <t>Ambalaj Atıkları Geri dönüşüm- Geri kazanım çalışmalarının daha etkin  sürdürülmesi</t>
  </si>
  <si>
    <t>Toplanan ambalaj atığı miktarı</t>
  </si>
  <si>
    <t>Kg</t>
  </si>
  <si>
    <t>Dağıtılacak iç mekan geri kazanım kumbara sayısı</t>
  </si>
  <si>
    <t>Dağıtılacak dış mekan geri kazanım konteyner sayısı</t>
  </si>
  <si>
    <t>Yeni yapılan konutlarda geri donuşüm sisteminin oluşturulması</t>
  </si>
  <si>
    <t>Atık Yönetimi Çalışmalarının daha etkin  sürdürülmesi</t>
  </si>
  <si>
    <t>Atık pillerin geri kazanım amacıyla toplama sayısının arttırılması</t>
  </si>
  <si>
    <t>Tıbbi atık toplama sözleşmesi yapan işyerlerinin arttırılması</t>
  </si>
  <si>
    <t>Bitkisel atık yağ toplanmasının yaygınlaştırılması/arttırılıması</t>
  </si>
  <si>
    <t>Kg-Lt</t>
  </si>
  <si>
    <t>Mevcut atıksu arıtma tesisinin işletilmesi</t>
  </si>
  <si>
    <t>Mevcut atıksu arıtma tesisinin  ve teknolojisinin geliştirilmesi</t>
  </si>
  <si>
    <t>Toplanan evsel katı atıkların bertaraf edilmesi</t>
  </si>
  <si>
    <t>Hafriyat -boş arsa temzliği</t>
  </si>
  <si>
    <t>Denetimlere/ Talebe göre</t>
  </si>
  <si>
    <t>1,4</t>
  </si>
  <si>
    <t xml:space="preserve">Çevre Bilincinin Geliştirilmesi </t>
  </si>
  <si>
    <t>Bakanlıkca yetkilendirilmiş kuruluşlarla iş birliği ile Çevre  etkinlileri yapılması</t>
  </si>
  <si>
    <t>Eğitim ve bilinçlerdirme  çalışmalarının yapılması (okullar, konutlar, ticarethaneler, osb. vb.)</t>
  </si>
  <si>
    <t>Hayvanları Korumak ve Hayvan Sevgisini Aşılamak, Bunun Yanı Sıra Kent Yaşamında Hayvanlardan Kaynaklanan Olumsuzlukları Gidermek,Toplum sağlığını korumak</t>
  </si>
  <si>
    <t>Kayıt altına alınan hayvan sayısını arttırmak</t>
  </si>
  <si>
    <t>Sahiplendirilen sokak hayvan sayısını arttırmak</t>
  </si>
  <si>
    <t>Aşılanan hayvan saysısını arttırmak</t>
  </si>
  <si>
    <t>Hayvan sevgisinin arttırılması çalışmalarının yapılması (kurs ,seminer ve etkinlik)</t>
  </si>
  <si>
    <t>Vatandaşlara sağlıklı kurbanlık temini sağlanması, kesimlerinin hijyenik koşullarda yapılarak hayvan kontrolünün yapılması</t>
  </si>
  <si>
    <t>Sokak Hayvanlarına yönelik muayene,tedavi ve kısırlaştırma  yapılması</t>
  </si>
  <si>
    <t>2,2</t>
  </si>
  <si>
    <t xml:space="preserve">Vektörle mücadele konusunda; çalışmalarda bulunmak, yazılı ve görsel materyaller hazırlamak ve halkı bilgilendirip bilinçlendirilmesini sağlamak. </t>
  </si>
  <si>
    <t>Kanal ve sulak alanlarda ilaçlama çalışması yapılması</t>
  </si>
  <si>
    <t>Katı atık  depolama alanlarının ilaçlanması</t>
  </si>
  <si>
    <t>Umuma açık alanlarda-mahallerde biyosdal ürün (uçkun mücadelesi) kullanımı</t>
  </si>
  <si>
    <t>Mahalle</t>
  </si>
  <si>
    <t>Doğal hayatı destekleme amaçlı Mevcut keklik ve sülün üretim istasyonunun genişletilmesi ve üretilen kanatlı hayvan çeşidinin arttırılması.</t>
  </si>
  <si>
    <t>Eğitim, broşür ve benzeri doküman hazırlanması</t>
  </si>
  <si>
    <t>Genel Yönetim Giderleri</t>
  </si>
  <si>
    <t>3,1</t>
  </si>
  <si>
    <t>Personel maaşları, kesintiler, yolluklar, eğitim ödenekleri v.s giderleri.</t>
  </si>
  <si>
    <t>toplam</t>
  </si>
  <si>
    <t>KURUMSAL GELİŞİM VE SOSYAL BELEDİYECİLİK</t>
  </si>
  <si>
    <t>Sokak hayvanları için modern yeni bir Hayvan Barınağı ve Rehabilitasyon Merkezi”ni kurmak.</t>
  </si>
  <si>
    <t>Yerleşim alanındaki hayvan barınaklarından (ahır, ağıl vb) kaynaklanan olumsuzlukları engellemek için yerleşim alanı dışında toplu hayvan bakım alanı belirlenmesi ve mevcut hayvan barınaklarının bu alana taşınmasının sağlanması.</t>
  </si>
  <si>
    <t>Toplum ve hayvanların sağlığının koruması</t>
  </si>
  <si>
    <t>Mevcut mezbahanenin özelleştirilmesi</t>
  </si>
  <si>
    <t>2015 yılı gerçekleşen</t>
  </si>
  <si>
    <t>89(olumlu cevaplama)</t>
  </si>
  <si>
    <t>2015 verimlilik %</t>
  </si>
  <si>
    <t>2016 verimlilik %</t>
  </si>
  <si>
    <t>2016 yılı (10 aylık)</t>
  </si>
  <si>
    <t>87(olumlu cevaplama)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</si>
</sst>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1041F]General"/>
    <numFmt numFmtId="165" formatCode="#,##0.00\ &quot;TL&quot;"/>
    <numFmt numFmtId="166" formatCode="0.0%"/>
  </numFmts>
  <fonts count="5" x14ac:knownFonts="1">
    <font>
      <sz val="11"/>
      <color theme="1"/>
      <name val="Calibri"/>
      <family val="2"/>
      <charset val="162"/>
      <scheme val="minor"/>
    </font>
    <font>
      <b/>
      <sz val="14"/>
      <color rgb="FFFFFFFF"/>
      <name val="Calibri"/>
      <family val="2"/>
      <charset val="162"/>
    </font>
    <font>
      <b/>
      <sz val="10"/>
      <color rgb="FF000000"/>
      <name val="Calibri"/>
      <family val="2"/>
      <charset val="162"/>
    </font>
    <font>
      <b/>
      <sz val="10"/>
      <color rgb="FF000000"/>
      <name val="Calibri"/>
      <family val="2"/>
      <charset val="162"/>
    </font>
    <font>
      <b/>
      <sz val="10"/>
      <color theme="0"/>
      <name val="Calibri"/>
      <family val="2"/>
      <charset val="162"/>
    </font>
  </fonts>
  <fills count="10">
    <fill>
      <patternFill patternType="none"/>
    </fill>
    <fill>
      <patternFill patternType="gray125"/>
    </fill>
    <fill>
      <patternFill patternType="solid">
        <fgColor rgb="FF0064F0"/>
      </patternFill>
    </fill>
    <fill>
      <patternFill patternType="solid">
        <fgColor rgb="FF00B0F0"/>
      </patternFill>
    </fill>
    <fill>
      <patternFill patternType="solid">
        <fgColor rgb="FFDCE6F1"/>
      </patternFill>
    </fill>
    <fill>
      <patternFill patternType="solid">
        <fgColor rgb="FF00CED1"/>
      </patternFill>
    </fill>
    <fill>
      <patternFill patternType="solid">
        <fgColor rgb="FFBEB0F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NumberFormat="1" applyFont="1" applyFill="1" applyBorder="1" applyAlignment="1">
      <alignment wrapText="1" readingOrder="1"/>
    </xf>
    <xf numFmtId="164" fontId="2" fillId="3" borderId="1" xfId="0" applyNumberFormat="1" applyFont="1" applyFill="1" applyBorder="1" applyAlignment="1">
      <alignment horizontal="center" vertical="center" wrapText="1" readingOrder="1"/>
    </xf>
    <xf numFmtId="49" fontId="3" fillId="5" borderId="1" xfId="0" applyNumberFormat="1" applyFont="1" applyFill="1" applyBorder="1" applyAlignment="1">
      <alignment horizontal="center" vertical="center" wrapText="1" readingOrder="1"/>
    </xf>
    <xf numFmtId="164" fontId="2" fillId="6" borderId="7" xfId="0" applyNumberFormat="1" applyFont="1" applyFill="1" applyBorder="1" applyAlignment="1">
      <alignment horizontal="center" vertical="center" wrapText="1" readingOrder="1"/>
    </xf>
    <xf numFmtId="164" fontId="2" fillId="6" borderId="10" xfId="0" applyNumberFormat="1" applyFont="1" applyFill="1" applyBorder="1" applyAlignment="1">
      <alignment horizontal="center" vertical="center" wrapText="1" readingOrder="1"/>
    </xf>
    <xf numFmtId="164" fontId="3" fillId="4" borderId="13" xfId="0" applyNumberFormat="1" applyFont="1" applyFill="1" applyBorder="1" applyAlignment="1">
      <alignment horizontal="center" vertical="center" wrapText="1" readingOrder="1"/>
    </xf>
    <xf numFmtId="164" fontId="2" fillId="7" borderId="1" xfId="0" applyNumberFormat="1" applyFont="1" applyFill="1" applyBorder="1" applyAlignment="1">
      <alignment horizontal="center" vertical="center" wrapText="1" readingOrder="1"/>
    </xf>
    <xf numFmtId="164" fontId="3" fillId="4" borderId="1" xfId="0" applyNumberFormat="1" applyFont="1" applyFill="1" applyBorder="1" applyAlignment="1">
      <alignment horizontal="center" vertical="center" wrapText="1" readingOrder="1"/>
    </xf>
    <xf numFmtId="164" fontId="2" fillId="3" borderId="1" xfId="0" applyNumberFormat="1" applyFont="1" applyFill="1" applyBorder="1" applyAlignment="1">
      <alignment horizontal="center" vertical="center" wrapText="1" readingOrder="1"/>
    </xf>
    <xf numFmtId="164" fontId="2" fillId="6" borderId="10" xfId="0" applyNumberFormat="1" applyFont="1" applyFill="1" applyBorder="1" applyAlignment="1">
      <alignment horizontal="center" vertical="center" wrapText="1" readingOrder="1"/>
    </xf>
    <xf numFmtId="164" fontId="3" fillId="4" borderId="1" xfId="0" applyNumberFormat="1" applyFont="1" applyFill="1" applyBorder="1" applyAlignment="1">
      <alignment horizontal="center" vertical="center" wrapText="1" readingOrder="1"/>
    </xf>
    <xf numFmtId="49" fontId="3" fillId="4" borderId="12" xfId="0" applyNumberFormat="1" applyFont="1" applyFill="1" applyBorder="1" applyAlignment="1">
      <alignment horizontal="center" vertical="center" wrapText="1" readingOrder="1"/>
    </xf>
    <xf numFmtId="1" fontId="3" fillId="4" borderId="13" xfId="0" applyNumberFormat="1" applyFont="1" applyFill="1" applyBorder="1" applyAlignment="1">
      <alignment horizontal="center" vertical="center" wrapText="1" readingOrder="1"/>
    </xf>
    <xf numFmtId="0" fontId="3" fillId="4" borderId="13" xfId="0" applyNumberFormat="1" applyFont="1" applyFill="1" applyBorder="1" applyAlignment="1">
      <alignment horizontal="center" vertical="center" wrapText="1" readingOrder="1"/>
    </xf>
    <xf numFmtId="165" fontId="4" fillId="0" borderId="0" xfId="0" applyNumberFormat="1" applyFont="1" applyFill="1" applyBorder="1" applyAlignment="1">
      <alignment horizontal="center" vertical="center" wrapText="1" readingOrder="1"/>
    </xf>
    <xf numFmtId="0" fontId="0" fillId="0" borderId="0" xfId="0" applyFill="1" applyBorder="1"/>
    <xf numFmtId="164" fontId="3" fillId="0" borderId="0" xfId="0" applyNumberFormat="1" applyFont="1" applyFill="1" applyBorder="1" applyAlignment="1">
      <alignment vertical="center" wrapText="1" readingOrder="1"/>
    </xf>
    <xf numFmtId="164" fontId="2" fillId="3" borderId="1" xfId="0" applyNumberFormat="1" applyFont="1" applyFill="1" applyBorder="1" applyAlignment="1">
      <alignment horizontal="center" vertical="center" wrapText="1" readingOrder="1"/>
    </xf>
    <xf numFmtId="1" fontId="0" fillId="0" borderId="0" xfId="0" applyNumberFormat="1"/>
    <xf numFmtId="164" fontId="2" fillId="7" borderId="1" xfId="0" applyNumberFormat="1" applyFont="1" applyFill="1" applyBorder="1" applyAlignment="1">
      <alignment horizontal="center" vertical="center" wrapText="1" readingOrder="1"/>
    </xf>
    <xf numFmtId="0" fontId="2" fillId="4" borderId="0" xfId="0" applyNumberFormat="1" applyFont="1" applyFill="1" applyBorder="1" applyAlignment="1">
      <alignment horizontal="center" vertical="center" wrapText="1" readingOrder="1"/>
    </xf>
    <xf numFmtId="164" fontId="2" fillId="4" borderId="0" xfId="0" applyNumberFormat="1" applyFont="1" applyFill="1" applyBorder="1" applyAlignment="1">
      <alignment horizontal="center" vertical="center" wrapText="1" readingOrder="1"/>
    </xf>
    <xf numFmtId="164" fontId="0" fillId="0" borderId="0" xfId="0" applyNumberFormat="1" applyFill="1" applyBorder="1"/>
    <xf numFmtId="164" fontId="2" fillId="8" borderId="10" xfId="0" applyNumberFormat="1" applyFont="1" applyFill="1" applyBorder="1" applyAlignment="1">
      <alignment horizontal="center" vertical="center" wrapText="1" readingOrder="1"/>
    </xf>
    <xf numFmtId="164" fontId="3" fillId="8" borderId="1" xfId="0" applyNumberFormat="1" applyFont="1" applyFill="1" applyBorder="1" applyAlignment="1">
      <alignment horizontal="center" vertical="center" wrapText="1" readingOrder="1"/>
    </xf>
    <xf numFmtId="164" fontId="3" fillId="8" borderId="12" xfId="0" applyNumberFormat="1" applyFont="1" applyFill="1" applyBorder="1" applyAlignment="1">
      <alignment horizontal="center" vertical="center" wrapText="1" readingOrder="1"/>
    </xf>
    <xf numFmtId="0" fontId="0" fillId="8" borderId="0" xfId="0" applyFill="1"/>
    <xf numFmtId="1" fontId="0" fillId="8" borderId="0" xfId="0" applyNumberFormat="1" applyFill="1"/>
    <xf numFmtId="1" fontId="3" fillId="8" borderId="2" xfId="0" applyNumberFormat="1" applyFont="1" applyFill="1" applyBorder="1" applyAlignment="1">
      <alignment horizontal="center" vertical="center" wrapText="1" readingOrder="1"/>
    </xf>
    <xf numFmtId="164" fontId="3" fillId="8" borderId="2" xfId="0" applyNumberFormat="1" applyFont="1" applyFill="1" applyBorder="1" applyAlignment="1">
      <alignment horizontal="center" vertical="center" wrapText="1" readingOrder="1"/>
    </xf>
    <xf numFmtId="164" fontId="3" fillId="8" borderId="6" xfId="0" applyNumberFormat="1" applyFont="1" applyFill="1" applyBorder="1" applyAlignment="1">
      <alignment horizontal="center" vertical="center" wrapText="1" readingOrder="1"/>
    </xf>
    <xf numFmtId="164" fontId="3" fillId="8" borderId="5" xfId="0" applyNumberFormat="1" applyFont="1" applyFill="1" applyBorder="1" applyAlignment="1">
      <alignment horizontal="center" vertical="center" wrapText="1" readingOrder="1"/>
    </xf>
    <xf numFmtId="0" fontId="3" fillId="8" borderId="2" xfId="0" applyNumberFormat="1" applyFont="1" applyFill="1" applyBorder="1" applyAlignment="1">
      <alignment horizontal="center" vertical="center" wrapText="1" readingOrder="1"/>
    </xf>
    <xf numFmtId="164" fontId="2" fillId="8" borderId="12" xfId="0" applyNumberFormat="1" applyFont="1" applyFill="1" applyBorder="1" applyAlignment="1">
      <alignment horizontal="center" vertical="center" wrapText="1" readingOrder="1"/>
    </xf>
    <xf numFmtId="0" fontId="2" fillId="9" borderId="10" xfId="0" applyNumberFormat="1" applyFont="1" applyFill="1" applyBorder="1" applyAlignment="1">
      <alignment horizontal="center" vertical="center" wrapText="1" readingOrder="1"/>
    </xf>
    <xf numFmtId="0" fontId="3" fillId="9" borderId="1" xfId="0" applyNumberFormat="1" applyFont="1" applyFill="1" applyBorder="1" applyAlignment="1">
      <alignment horizontal="center" vertical="center" wrapText="1" readingOrder="1"/>
    </xf>
    <xf numFmtId="0" fontId="3" fillId="9" borderId="12" xfId="0" applyNumberFormat="1" applyFont="1" applyFill="1" applyBorder="1" applyAlignment="1">
      <alignment horizontal="center" vertical="center" wrapText="1" readingOrder="1"/>
    </xf>
    <xf numFmtId="0" fontId="0" fillId="9" borderId="0" xfId="0" applyNumberFormat="1" applyFill="1"/>
    <xf numFmtId="9" fontId="3" fillId="9" borderId="1" xfId="0" applyNumberFormat="1" applyFont="1" applyFill="1" applyBorder="1" applyAlignment="1">
      <alignment horizontal="center" vertical="center" wrapText="1" readingOrder="1"/>
    </xf>
    <xf numFmtId="10" fontId="3" fillId="9" borderId="1" xfId="0" applyNumberFormat="1" applyFont="1" applyFill="1" applyBorder="1" applyAlignment="1">
      <alignment horizontal="center" vertical="center" wrapText="1" readingOrder="1"/>
    </xf>
    <xf numFmtId="166" fontId="3" fillId="9" borderId="2" xfId="0" applyNumberFormat="1" applyFont="1" applyFill="1" applyBorder="1" applyAlignment="1">
      <alignment horizontal="center" vertical="center" wrapText="1" readingOrder="1"/>
    </xf>
    <xf numFmtId="166" fontId="2" fillId="9" borderId="19" xfId="0" applyNumberFormat="1" applyFont="1" applyFill="1" applyBorder="1" applyAlignment="1">
      <alignment horizontal="center" vertical="center" wrapText="1" readingOrder="1"/>
    </xf>
    <xf numFmtId="166" fontId="0" fillId="9" borderId="14" xfId="0" applyNumberFormat="1" applyFill="1" applyBorder="1"/>
    <xf numFmtId="166" fontId="3" fillId="9" borderId="14" xfId="0" applyNumberFormat="1" applyFont="1" applyFill="1" applyBorder="1" applyAlignment="1">
      <alignment horizontal="center" vertical="center" wrapText="1" readingOrder="1"/>
    </xf>
    <xf numFmtId="166" fontId="3" fillId="9" borderId="6" xfId="0" applyNumberFormat="1" applyFont="1" applyFill="1" applyBorder="1" applyAlignment="1">
      <alignment horizontal="center" vertical="center" wrapText="1" readingOrder="1"/>
    </xf>
    <xf numFmtId="166" fontId="3" fillId="9" borderId="5" xfId="0" applyNumberFormat="1" applyFont="1" applyFill="1" applyBorder="1" applyAlignment="1">
      <alignment horizontal="center" vertical="center" wrapText="1" readingOrder="1"/>
    </xf>
    <xf numFmtId="166" fontId="0" fillId="9" borderId="0" xfId="0" applyNumberFormat="1" applyFill="1"/>
    <xf numFmtId="1" fontId="3" fillId="8" borderId="21" xfId="0" applyNumberFormat="1" applyFont="1" applyFill="1" applyBorder="1" applyAlignment="1">
      <alignment horizontal="center" vertical="center" wrapText="1" readingOrder="1"/>
    </xf>
    <xf numFmtId="164" fontId="2" fillId="8" borderId="11" xfId="0" applyNumberFormat="1" applyFont="1" applyFill="1" applyBorder="1" applyAlignment="1">
      <alignment horizontal="center" vertical="center" wrapText="1" readingOrder="1"/>
    </xf>
    <xf numFmtId="164" fontId="3" fillId="8" borderId="21" xfId="0" applyNumberFormat="1" applyFont="1" applyFill="1" applyBorder="1" applyAlignment="1">
      <alignment horizontal="center" vertical="center" wrapText="1" readingOrder="1"/>
    </xf>
    <xf numFmtId="0" fontId="0" fillId="8" borderId="11" xfId="0" applyFill="1" applyBorder="1"/>
    <xf numFmtId="164" fontId="3" fillId="8" borderId="22" xfId="0" applyNumberFormat="1" applyFont="1" applyFill="1" applyBorder="1" applyAlignment="1">
      <alignment horizontal="center" vertical="center" wrapText="1" readingOrder="1"/>
    </xf>
    <xf numFmtId="164" fontId="3" fillId="8" borderId="11" xfId="0" applyNumberFormat="1" applyFont="1" applyFill="1" applyBorder="1" applyAlignment="1">
      <alignment horizontal="center" vertical="center" wrapText="1" readingOrder="1"/>
    </xf>
    <xf numFmtId="166" fontId="3" fillId="9" borderId="1" xfId="0" applyNumberFormat="1" applyFont="1" applyFill="1" applyBorder="1" applyAlignment="1">
      <alignment horizontal="center" vertical="center" wrapText="1" readingOrder="1"/>
    </xf>
    <xf numFmtId="9" fontId="3" fillId="9" borderId="12" xfId="0" applyNumberFormat="1" applyFont="1" applyFill="1" applyBorder="1" applyAlignment="1">
      <alignment horizontal="center" vertical="center" wrapText="1" readingOrder="1"/>
    </xf>
    <xf numFmtId="166" fontId="2" fillId="9" borderId="2" xfId="0" applyNumberFormat="1" applyFont="1" applyFill="1" applyBorder="1" applyAlignment="1">
      <alignment horizontal="center" vertical="center" wrapText="1" readingOrder="1"/>
    </xf>
    <xf numFmtId="164" fontId="2" fillId="8" borderId="22" xfId="0" applyNumberFormat="1" applyFont="1" applyFill="1" applyBorder="1" applyAlignment="1">
      <alignment horizontal="center" vertical="center" wrapText="1" readingOrder="1"/>
    </xf>
    <xf numFmtId="164" fontId="2" fillId="3" borderId="1" xfId="0" applyNumberFormat="1" applyFont="1" applyFill="1" applyBorder="1" applyAlignment="1">
      <alignment horizontal="center" vertical="center" wrapText="1" readingOrder="1"/>
    </xf>
    <xf numFmtId="164" fontId="2" fillId="3" borderId="2" xfId="0" applyNumberFormat="1" applyFont="1" applyFill="1" applyBorder="1" applyAlignment="1">
      <alignment horizontal="center" vertical="center" wrapText="1" readingOrder="1"/>
    </xf>
    <xf numFmtId="164" fontId="3" fillId="3" borderId="3" xfId="0" applyNumberFormat="1" applyFont="1" applyFill="1" applyBorder="1" applyAlignment="1">
      <alignment horizontal="left" vertical="center" wrapText="1" readingOrder="1"/>
    </xf>
    <xf numFmtId="164" fontId="2" fillId="3" borderId="4" xfId="0" applyNumberFormat="1" applyFont="1" applyFill="1" applyBorder="1" applyAlignment="1">
      <alignment horizontal="left" vertical="center" wrapText="1" readingOrder="1"/>
    </xf>
    <xf numFmtId="164" fontId="2" fillId="5" borderId="1" xfId="0" applyNumberFormat="1" applyFont="1" applyFill="1" applyBorder="1" applyAlignment="1">
      <alignment horizontal="center" vertical="center" wrapText="1" readingOrder="1"/>
    </xf>
    <xf numFmtId="164" fontId="2" fillId="5" borderId="2" xfId="0" applyNumberFormat="1" applyFont="1" applyFill="1" applyBorder="1" applyAlignment="1">
      <alignment horizontal="center" vertical="center" wrapText="1" readingOrder="1"/>
    </xf>
    <xf numFmtId="164" fontId="3" fillId="5" borderId="3" xfId="0" applyNumberFormat="1" applyFont="1" applyFill="1" applyBorder="1" applyAlignment="1">
      <alignment vertical="center" readingOrder="1"/>
    </xf>
    <xf numFmtId="164" fontId="3" fillId="5" borderId="4" xfId="0" applyNumberFormat="1" applyFont="1" applyFill="1" applyBorder="1" applyAlignment="1">
      <alignment vertical="center" readingOrder="1"/>
    </xf>
    <xf numFmtId="164" fontId="2" fillId="6" borderId="1" xfId="0" applyNumberFormat="1" applyFont="1" applyFill="1" applyBorder="1" applyAlignment="1">
      <alignment horizontal="center" vertical="center" wrapText="1" readingOrder="1"/>
    </xf>
    <xf numFmtId="164" fontId="2" fillId="6" borderId="5" xfId="0" applyNumberFormat="1" applyFont="1" applyFill="1" applyBorder="1" applyAlignment="1">
      <alignment horizontal="center" vertical="center" wrapText="1" readingOrder="1"/>
    </xf>
    <xf numFmtId="164" fontId="2" fillId="6" borderId="6" xfId="0" applyNumberFormat="1" applyFont="1" applyFill="1" applyBorder="1" applyAlignment="1">
      <alignment horizontal="center" vertical="center" wrapText="1" readingOrder="1"/>
    </xf>
    <xf numFmtId="164" fontId="2" fillId="6" borderId="8" xfId="0" applyNumberFormat="1" applyFont="1" applyFill="1" applyBorder="1" applyAlignment="1">
      <alignment horizontal="center" vertical="center" wrapText="1" readingOrder="1"/>
    </xf>
    <xf numFmtId="164" fontId="2" fillId="6" borderId="9" xfId="0" applyNumberFormat="1" applyFont="1" applyFill="1" applyBorder="1" applyAlignment="1">
      <alignment horizontal="center" vertical="center" wrapText="1" readingOrder="1"/>
    </xf>
    <xf numFmtId="164" fontId="3" fillId="4" borderId="1" xfId="0" applyNumberFormat="1" applyFont="1" applyFill="1" applyBorder="1" applyAlignment="1">
      <alignment horizontal="left" vertical="center" wrapText="1" readingOrder="1"/>
    </xf>
    <xf numFmtId="164" fontId="3" fillId="4" borderId="2" xfId="0" applyNumberFormat="1" applyFont="1" applyFill="1" applyBorder="1" applyAlignment="1">
      <alignment horizontal="left" vertical="center" wrapText="1" readingOrder="1"/>
    </xf>
    <xf numFmtId="164" fontId="3" fillId="4" borderId="1" xfId="0" applyNumberFormat="1" applyFont="1" applyFill="1" applyBorder="1" applyAlignment="1">
      <alignment horizontal="center" vertical="center" wrapText="1" readingOrder="1"/>
    </xf>
    <xf numFmtId="164" fontId="3" fillId="4" borderId="2" xfId="0" applyNumberFormat="1" applyFont="1" applyFill="1" applyBorder="1" applyAlignment="1">
      <alignment horizontal="center" vertical="center" wrapText="1" readingOrder="1"/>
    </xf>
    <xf numFmtId="164" fontId="3" fillId="4" borderId="15" xfId="0" applyNumberFormat="1" applyFont="1" applyFill="1" applyBorder="1" applyAlignment="1">
      <alignment horizontal="center" vertical="center" wrapText="1" readingOrder="1"/>
    </xf>
    <xf numFmtId="164" fontId="3" fillId="4" borderId="16" xfId="0" applyNumberFormat="1" applyFont="1" applyFill="1" applyBorder="1" applyAlignment="1">
      <alignment horizontal="center" vertical="center" wrapText="1" readingOrder="1"/>
    </xf>
    <xf numFmtId="164" fontId="2" fillId="7" borderId="1" xfId="0" applyNumberFormat="1" applyFont="1" applyFill="1" applyBorder="1" applyAlignment="1">
      <alignment horizontal="center" vertical="center" wrapText="1" readingOrder="1"/>
    </xf>
    <xf numFmtId="164" fontId="2" fillId="7" borderId="2" xfId="0" applyNumberFormat="1" applyFont="1" applyFill="1" applyBorder="1" applyAlignment="1">
      <alignment horizontal="center" vertical="center" wrapText="1" readingOrder="1"/>
    </xf>
    <xf numFmtId="164" fontId="2" fillId="7" borderId="3" xfId="0" applyNumberFormat="1" applyFont="1" applyFill="1" applyBorder="1" applyAlignment="1">
      <alignment horizontal="left" vertical="center" wrapText="1" readingOrder="1"/>
    </xf>
    <xf numFmtId="164" fontId="2" fillId="7" borderId="4" xfId="0" applyNumberFormat="1" applyFont="1" applyFill="1" applyBorder="1" applyAlignment="1">
      <alignment horizontal="left" vertical="center" wrapText="1" readingOrder="1"/>
    </xf>
    <xf numFmtId="0" fontId="3" fillId="4" borderId="1" xfId="0" applyNumberFormat="1" applyFont="1" applyFill="1" applyBorder="1" applyAlignment="1">
      <alignment horizontal="center" vertical="center" wrapText="1" readingOrder="1"/>
    </xf>
    <xf numFmtId="0" fontId="3" fillId="4" borderId="2" xfId="0" applyNumberFormat="1" applyFont="1" applyFill="1" applyBorder="1" applyAlignment="1">
      <alignment horizontal="center" vertical="center" wrapText="1" readingOrder="1"/>
    </xf>
    <xf numFmtId="164" fontId="3" fillId="5" borderId="17" xfId="0" applyNumberFormat="1" applyFont="1" applyFill="1" applyBorder="1" applyAlignment="1">
      <alignment vertical="center" wrapText="1" readingOrder="1"/>
    </xf>
    <xf numFmtId="164" fontId="3" fillId="5" borderId="18" xfId="0" applyNumberFormat="1" applyFont="1" applyFill="1" applyBorder="1" applyAlignment="1">
      <alignment vertical="center" wrapText="1" readingOrder="1"/>
    </xf>
    <xf numFmtId="1" fontId="3" fillId="4" borderId="1" xfId="0" applyNumberFormat="1" applyFont="1" applyFill="1" applyBorder="1" applyAlignment="1">
      <alignment horizontal="center" vertical="center" wrapText="1" readingOrder="1"/>
    </xf>
    <xf numFmtId="1" fontId="3" fillId="4" borderId="2" xfId="0" applyNumberFormat="1" applyFont="1" applyFill="1" applyBorder="1" applyAlignment="1">
      <alignment horizontal="center" vertical="center" wrapText="1" readingOrder="1"/>
    </xf>
    <xf numFmtId="164" fontId="1" fillId="2" borderId="0" xfId="0" applyNumberFormat="1" applyFont="1" applyFill="1" applyBorder="1" applyAlignment="1">
      <alignment horizontal="center" vertical="center" wrapText="1" readingOrder="1"/>
    </xf>
    <xf numFmtId="164" fontId="2" fillId="6" borderId="20" xfId="0" applyNumberFormat="1" applyFont="1" applyFill="1" applyBorder="1" applyAlignment="1">
      <alignment horizontal="center" vertical="center" wrapText="1" readingOrder="1"/>
    </xf>
    <xf numFmtId="0" fontId="0" fillId="0" borderId="14" xfId="0" applyBorder="1"/>
    <xf numFmtId="164" fontId="3" fillId="4" borderId="14" xfId="0" applyNumberFormat="1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view="pageBreakPreview" topLeftCell="A46" zoomScaleNormal="130" zoomScaleSheetLayoutView="100" workbookViewId="0">
      <selection activeCell="H66" sqref="H66"/>
    </sheetView>
  </sheetViews>
  <sheetFormatPr defaultRowHeight="15" x14ac:dyDescent="0.25"/>
  <cols>
    <col min="1" max="1" width="4" customWidth="1"/>
    <col min="3" max="3" width="12.85546875" customWidth="1"/>
    <col min="5" max="5" width="8.85546875" customWidth="1"/>
    <col min="6" max="6" width="11" customWidth="1"/>
    <col min="7" max="7" width="11" style="27" customWidth="1"/>
    <col min="8" max="8" width="11" style="38" customWidth="1"/>
    <col min="10" max="10" width="1.28515625" customWidth="1"/>
    <col min="11" max="11" width="10.5703125" style="27" customWidth="1"/>
    <col min="12" max="12" width="8.42578125" style="47" customWidth="1"/>
    <col min="13" max="13" width="10.28515625" bestFit="1" customWidth="1"/>
    <col min="15" max="15" width="9.140625" style="16"/>
    <col min="16" max="16" width="11.42578125" style="16" bestFit="1" customWidth="1"/>
    <col min="17" max="23" width="9.140625" style="16"/>
  </cols>
  <sheetData>
    <row r="1" spans="1:16" s="1" customFormat="1" ht="33.75" customHeight="1" x14ac:dyDescent="0.25">
      <c r="A1" s="87" t="s">
        <v>16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6" s="1" customFormat="1" ht="28.5" customHeight="1" x14ac:dyDescent="0.25">
      <c r="A2" s="77" t="s">
        <v>7</v>
      </c>
      <c r="B2" s="78"/>
      <c r="C2" s="7"/>
      <c r="D2" s="79" t="s">
        <v>17</v>
      </c>
      <c r="E2" s="80"/>
      <c r="F2" s="80"/>
      <c r="G2" s="80"/>
      <c r="H2" s="80"/>
      <c r="I2" s="80"/>
      <c r="J2" s="80"/>
      <c r="K2" s="80"/>
      <c r="L2" s="80"/>
      <c r="M2" s="80"/>
    </row>
    <row r="3" spans="1:16" s="1" customFormat="1" ht="28.5" customHeight="1" x14ac:dyDescent="0.25">
      <c r="A3" s="58" t="s">
        <v>0</v>
      </c>
      <c r="B3" s="59"/>
      <c r="C3" s="2">
        <v>1</v>
      </c>
      <c r="D3" s="60" t="s">
        <v>18</v>
      </c>
      <c r="E3" s="61"/>
      <c r="F3" s="61"/>
      <c r="G3" s="61"/>
      <c r="H3" s="61"/>
      <c r="I3" s="61"/>
      <c r="J3" s="61"/>
      <c r="K3" s="61"/>
      <c r="L3" s="61"/>
      <c r="M3" s="61"/>
    </row>
    <row r="4" spans="1:16" s="1" customFormat="1" ht="27.75" customHeight="1" x14ac:dyDescent="0.25">
      <c r="A4" s="62" t="s">
        <v>1</v>
      </c>
      <c r="B4" s="63"/>
      <c r="C4" s="3" t="s">
        <v>8</v>
      </c>
      <c r="D4" s="64" t="s">
        <v>19</v>
      </c>
      <c r="E4" s="65"/>
      <c r="F4" s="65"/>
      <c r="G4" s="65"/>
      <c r="H4" s="65"/>
      <c r="I4" s="65"/>
      <c r="J4" s="65"/>
      <c r="K4" s="65"/>
      <c r="L4" s="65"/>
      <c r="M4" s="65"/>
    </row>
    <row r="5" spans="1:16" s="1" customFormat="1" ht="38.25" x14ac:dyDescent="0.25">
      <c r="A5" s="66" t="s">
        <v>2</v>
      </c>
      <c r="B5" s="67"/>
      <c r="C5" s="68"/>
      <c r="D5" s="4" t="s">
        <v>3</v>
      </c>
      <c r="E5" s="4" t="s">
        <v>4</v>
      </c>
      <c r="F5" s="4">
        <v>2015</v>
      </c>
      <c r="G5" s="24" t="s">
        <v>85</v>
      </c>
      <c r="H5" s="35" t="s">
        <v>87</v>
      </c>
      <c r="I5" s="69">
        <v>2016</v>
      </c>
      <c r="J5" s="88"/>
      <c r="K5" s="49" t="s">
        <v>89</v>
      </c>
      <c r="L5" s="42" t="s">
        <v>88</v>
      </c>
      <c r="M5" s="5">
        <v>2017</v>
      </c>
    </row>
    <row r="6" spans="1:16" s="1" customFormat="1" ht="31.5" customHeight="1" x14ac:dyDescent="0.25">
      <c r="A6" s="12" t="s">
        <v>9</v>
      </c>
      <c r="B6" s="71" t="s">
        <v>26</v>
      </c>
      <c r="C6" s="72"/>
      <c r="D6" s="6" t="s">
        <v>5</v>
      </c>
      <c r="E6" s="6" t="s">
        <v>27</v>
      </c>
      <c r="F6" s="6">
        <v>20367</v>
      </c>
      <c r="G6" s="25">
        <v>22459.1</v>
      </c>
      <c r="H6" s="36">
        <v>110</v>
      </c>
      <c r="I6" s="85">
        <f>F6*1.04</f>
        <v>21181.68</v>
      </c>
      <c r="J6" s="86"/>
      <c r="K6" s="48">
        <v>19062</v>
      </c>
      <c r="L6" s="41">
        <v>0.89</v>
      </c>
      <c r="M6" s="13">
        <f>I6*1.03</f>
        <v>21817.130400000002</v>
      </c>
      <c r="O6" s="15"/>
    </row>
    <row r="7" spans="1:16" s="1" customFormat="1" ht="31.5" customHeight="1" x14ac:dyDescent="0.25">
      <c r="A7" s="12" t="s">
        <v>10</v>
      </c>
      <c r="B7" s="71" t="s">
        <v>28</v>
      </c>
      <c r="C7" s="72"/>
      <c r="D7" s="6" t="s">
        <v>5</v>
      </c>
      <c r="E7" s="6" t="s">
        <v>6</v>
      </c>
      <c r="F7" s="6">
        <v>300</v>
      </c>
      <c r="G7" s="25">
        <v>150</v>
      </c>
      <c r="H7" s="54">
        <v>0.5</v>
      </c>
      <c r="I7" s="73">
        <v>300</v>
      </c>
      <c r="J7" s="74"/>
      <c r="K7" s="31">
        <v>381</v>
      </c>
      <c r="L7" s="41">
        <v>1.27</v>
      </c>
      <c r="M7" s="6">
        <v>300</v>
      </c>
    </row>
    <row r="8" spans="1:16" s="1" customFormat="1" ht="31.5" customHeight="1" x14ac:dyDescent="0.25">
      <c r="A8" s="12" t="s">
        <v>11</v>
      </c>
      <c r="B8" s="71" t="s">
        <v>29</v>
      </c>
      <c r="C8" s="72"/>
      <c r="D8" s="6" t="s">
        <v>5</v>
      </c>
      <c r="E8" s="6" t="s">
        <v>6</v>
      </c>
      <c r="F8" s="6">
        <v>0</v>
      </c>
      <c r="G8" s="25">
        <v>0</v>
      </c>
      <c r="H8" s="40">
        <v>0</v>
      </c>
      <c r="I8" s="73">
        <v>0</v>
      </c>
      <c r="J8" s="89"/>
      <c r="K8" s="51">
        <v>0</v>
      </c>
      <c r="L8" s="43">
        <v>0</v>
      </c>
      <c r="M8" s="11">
        <v>0</v>
      </c>
    </row>
    <row r="9" spans="1:16" s="1" customFormat="1" ht="31.5" customHeight="1" x14ac:dyDescent="0.25">
      <c r="A9" s="12" t="s">
        <v>12</v>
      </c>
      <c r="B9" s="71" t="s">
        <v>30</v>
      </c>
      <c r="C9" s="72"/>
      <c r="D9" s="6" t="s">
        <v>5</v>
      </c>
      <c r="E9" s="6" t="s">
        <v>6</v>
      </c>
      <c r="F9" s="6">
        <v>7500</v>
      </c>
      <c r="G9" s="25">
        <v>1532</v>
      </c>
      <c r="H9" s="39">
        <v>0.19</v>
      </c>
      <c r="I9" s="73">
        <v>7500</v>
      </c>
      <c r="J9" s="74"/>
      <c r="K9" s="52">
        <v>1412</v>
      </c>
      <c r="L9" s="41">
        <v>0.18</v>
      </c>
      <c r="M9" s="6">
        <v>7500</v>
      </c>
    </row>
    <row r="10" spans="1:16" s="1" customFormat="1" ht="31.5" customHeight="1" x14ac:dyDescent="0.25">
      <c r="A10" s="12" t="s">
        <v>20</v>
      </c>
      <c r="B10" s="71" t="s">
        <v>31</v>
      </c>
      <c r="C10" s="72"/>
      <c r="D10" s="6" t="s">
        <v>5</v>
      </c>
      <c r="E10" s="6" t="s">
        <v>32</v>
      </c>
      <c r="F10" s="6">
        <v>24</v>
      </c>
      <c r="G10" s="25">
        <v>16</v>
      </c>
      <c r="H10" s="39">
        <v>0.2</v>
      </c>
      <c r="I10" s="73">
        <v>26</v>
      </c>
      <c r="J10" s="90"/>
      <c r="K10" s="53">
        <v>16</v>
      </c>
      <c r="L10" s="44">
        <v>0.61</v>
      </c>
      <c r="M10" s="11">
        <v>28</v>
      </c>
    </row>
    <row r="11" spans="1:16" s="1" customFormat="1" ht="45" customHeight="1" x14ac:dyDescent="0.25">
      <c r="A11" s="12" t="s">
        <v>21</v>
      </c>
      <c r="B11" s="71" t="s">
        <v>33</v>
      </c>
      <c r="C11" s="72"/>
      <c r="D11" s="6" t="s">
        <v>5</v>
      </c>
      <c r="E11" s="6" t="s">
        <v>34</v>
      </c>
      <c r="F11" s="6">
        <v>5616</v>
      </c>
      <c r="G11" s="25">
        <v>5616</v>
      </c>
      <c r="H11" s="39">
        <v>1</v>
      </c>
      <c r="I11" s="73">
        <v>5616</v>
      </c>
      <c r="J11" s="74"/>
      <c r="K11" s="50">
        <v>5750</v>
      </c>
      <c r="L11" s="56">
        <v>1.02</v>
      </c>
      <c r="M11" s="6">
        <v>5616</v>
      </c>
    </row>
    <row r="12" spans="1:16" s="1" customFormat="1" ht="31.5" customHeight="1" x14ac:dyDescent="0.25">
      <c r="A12" s="12" t="s">
        <v>22</v>
      </c>
      <c r="B12" s="71" t="s">
        <v>35</v>
      </c>
      <c r="C12" s="72"/>
      <c r="D12" s="6" t="s">
        <v>5</v>
      </c>
      <c r="E12" s="6" t="s">
        <v>36</v>
      </c>
      <c r="F12" s="6">
        <v>15000</v>
      </c>
      <c r="G12" s="25">
        <v>16000</v>
      </c>
      <c r="H12" s="39">
        <v>1.1000000000000001</v>
      </c>
      <c r="I12" s="73">
        <v>15000</v>
      </c>
      <c r="J12" s="74"/>
      <c r="K12" s="30">
        <v>15500</v>
      </c>
      <c r="L12" s="41">
        <v>1.03</v>
      </c>
      <c r="M12" s="6">
        <v>15000</v>
      </c>
    </row>
    <row r="13" spans="1:16" s="1" customFormat="1" ht="31.5" customHeight="1" x14ac:dyDescent="0.25">
      <c r="A13" s="12" t="s">
        <v>23</v>
      </c>
      <c r="B13" s="71" t="s">
        <v>37</v>
      </c>
      <c r="C13" s="72"/>
      <c r="D13" s="6" t="s">
        <v>5</v>
      </c>
      <c r="E13" s="6" t="s">
        <v>6</v>
      </c>
      <c r="F13" s="6">
        <v>156</v>
      </c>
      <c r="G13" s="25">
        <v>160</v>
      </c>
      <c r="H13" s="39">
        <v>1.02</v>
      </c>
      <c r="I13" s="73">
        <v>156</v>
      </c>
      <c r="J13" s="74"/>
      <c r="K13" s="31">
        <v>160</v>
      </c>
      <c r="L13" s="41">
        <v>1.02</v>
      </c>
      <c r="M13" s="6">
        <v>156</v>
      </c>
      <c r="P13" s="1">
        <v>7000000</v>
      </c>
    </row>
    <row r="14" spans="1:16" s="1" customFormat="1" ht="43.5" customHeight="1" x14ac:dyDescent="0.25">
      <c r="A14" s="12" t="s">
        <v>24</v>
      </c>
      <c r="B14" s="71" t="s">
        <v>38</v>
      </c>
      <c r="C14" s="72"/>
      <c r="D14" s="6" t="s">
        <v>5</v>
      </c>
      <c r="E14" s="6" t="s">
        <v>39</v>
      </c>
      <c r="F14" s="6">
        <v>50</v>
      </c>
      <c r="G14" s="25">
        <v>0</v>
      </c>
      <c r="H14" s="36">
        <v>0</v>
      </c>
      <c r="I14" s="73">
        <v>75</v>
      </c>
      <c r="J14" s="90"/>
      <c r="K14" s="53">
        <v>0</v>
      </c>
      <c r="L14" s="44">
        <v>0</v>
      </c>
      <c r="M14" s="11">
        <v>85</v>
      </c>
      <c r="P14" s="1">
        <f>P13*1.04</f>
        <v>7280000</v>
      </c>
    </row>
    <row r="15" spans="1:16" s="1" customFormat="1" ht="42" customHeight="1" x14ac:dyDescent="0.25">
      <c r="A15" s="12" t="s">
        <v>25</v>
      </c>
      <c r="B15" s="71" t="s">
        <v>40</v>
      </c>
      <c r="C15" s="72"/>
      <c r="D15" s="6" t="s">
        <v>5</v>
      </c>
      <c r="E15" s="6" t="s">
        <v>39</v>
      </c>
      <c r="F15" s="6">
        <v>100</v>
      </c>
      <c r="G15" s="34" t="s">
        <v>86</v>
      </c>
      <c r="H15" s="37">
        <v>89</v>
      </c>
      <c r="I15" s="75">
        <v>100</v>
      </c>
      <c r="J15" s="76"/>
      <c r="K15" s="57" t="s">
        <v>90</v>
      </c>
      <c r="L15" s="45">
        <v>0.87</v>
      </c>
      <c r="M15" s="6">
        <v>100</v>
      </c>
      <c r="P15" s="1">
        <f>P14*1.04</f>
        <v>7571200</v>
      </c>
    </row>
    <row r="16" spans="1:16" ht="28.5" customHeight="1" x14ac:dyDescent="0.25">
      <c r="A16" s="62" t="s">
        <v>1</v>
      </c>
      <c r="B16" s="63"/>
      <c r="C16" s="3" t="s">
        <v>13</v>
      </c>
      <c r="D16" s="64" t="s">
        <v>41</v>
      </c>
      <c r="E16" s="65"/>
      <c r="F16" s="65"/>
      <c r="G16" s="65"/>
      <c r="H16" s="65"/>
      <c r="I16" s="65"/>
      <c r="J16" s="65"/>
      <c r="K16" s="65"/>
      <c r="L16" s="65"/>
      <c r="M16" s="65"/>
    </row>
    <row r="17" spans="1:21" ht="31.5" customHeight="1" x14ac:dyDescent="0.25">
      <c r="A17" s="66" t="s">
        <v>2</v>
      </c>
      <c r="B17" s="67"/>
      <c r="C17" s="68"/>
      <c r="D17" s="4" t="s">
        <v>3</v>
      </c>
      <c r="E17" s="4" t="s">
        <v>4</v>
      </c>
      <c r="F17" s="4">
        <v>2015</v>
      </c>
      <c r="G17" s="24" t="s">
        <v>85</v>
      </c>
      <c r="H17" s="35" t="s">
        <v>87</v>
      </c>
      <c r="I17" s="69">
        <v>2016</v>
      </c>
      <c r="J17" s="88"/>
      <c r="K17" s="49" t="s">
        <v>89</v>
      </c>
      <c r="L17" s="42" t="s">
        <v>88</v>
      </c>
      <c r="M17" s="10">
        <v>2017</v>
      </c>
    </row>
    <row r="18" spans="1:21" ht="27" customHeight="1" x14ac:dyDescent="0.25">
      <c r="A18" s="12" t="s">
        <v>9</v>
      </c>
      <c r="B18" s="71" t="s">
        <v>42</v>
      </c>
      <c r="C18" s="72"/>
      <c r="D18" s="6" t="s">
        <v>5</v>
      </c>
      <c r="E18" s="6" t="s">
        <v>43</v>
      </c>
      <c r="F18" s="6">
        <v>3600</v>
      </c>
      <c r="G18" s="25">
        <v>4291</v>
      </c>
      <c r="H18" s="39">
        <v>1.19</v>
      </c>
      <c r="I18" s="73">
        <v>3700</v>
      </c>
      <c r="J18" s="74"/>
      <c r="K18" s="50">
        <v>3330</v>
      </c>
      <c r="L18" s="41">
        <v>0.9</v>
      </c>
      <c r="M18" s="6">
        <v>3800</v>
      </c>
      <c r="O18" s="17"/>
    </row>
    <row r="19" spans="1:21" ht="27" customHeight="1" x14ac:dyDescent="0.25">
      <c r="A19" s="12" t="s">
        <v>10</v>
      </c>
      <c r="B19" s="71" t="s">
        <v>44</v>
      </c>
      <c r="C19" s="72"/>
      <c r="D19" s="6" t="s">
        <v>5</v>
      </c>
      <c r="E19" s="6" t="s">
        <v>6</v>
      </c>
      <c r="F19" s="6">
        <v>270</v>
      </c>
      <c r="G19" s="25">
        <v>251</v>
      </c>
      <c r="H19" s="39">
        <v>0.92</v>
      </c>
      <c r="I19" s="73">
        <v>300</v>
      </c>
      <c r="J19" s="74"/>
      <c r="K19" s="30">
        <v>220</v>
      </c>
      <c r="L19" s="41">
        <v>0.73</v>
      </c>
      <c r="M19" s="6">
        <v>330</v>
      </c>
      <c r="O19" s="17"/>
    </row>
    <row r="20" spans="1:21" ht="27" customHeight="1" x14ac:dyDescent="0.25">
      <c r="A20" s="12" t="s">
        <v>11</v>
      </c>
      <c r="B20" s="71" t="s">
        <v>45</v>
      </c>
      <c r="C20" s="72"/>
      <c r="D20" s="6" t="s">
        <v>5</v>
      </c>
      <c r="E20" s="6" t="s">
        <v>6</v>
      </c>
      <c r="F20" s="6">
        <v>48</v>
      </c>
      <c r="G20" s="25">
        <v>18</v>
      </c>
      <c r="H20" s="40">
        <v>0.375</v>
      </c>
      <c r="I20" s="73">
        <v>25</v>
      </c>
      <c r="J20" s="74"/>
      <c r="K20" s="30">
        <v>18</v>
      </c>
      <c r="L20" s="41">
        <v>0.72</v>
      </c>
      <c r="M20" s="6">
        <v>26</v>
      </c>
      <c r="O20" s="17"/>
    </row>
    <row r="21" spans="1:21" ht="24" customHeight="1" x14ac:dyDescent="0.25">
      <c r="A21" s="12" t="s">
        <v>12</v>
      </c>
      <c r="B21" s="71" t="s">
        <v>46</v>
      </c>
      <c r="C21" s="72"/>
      <c r="D21" s="6" t="s">
        <v>5</v>
      </c>
      <c r="E21" s="6" t="s">
        <v>39</v>
      </c>
      <c r="F21" s="6">
        <v>80</v>
      </c>
      <c r="G21" s="26">
        <v>80</v>
      </c>
      <c r="H21" s="55">
        <v>1</v>
      </c>
      <c r="I21" s="75">
        <v>85</v>
      </c>
      <c r="J21" s="76"/>
      <c r="K21" s="32">
        <v>85</v>
      </c>
      <c r="L21" s="46">
        <v>1</v>
      </c>
      <c r="M21" s="8">
        <v>90</v>
      </c>
      <c r="O21" s="17"/>
    </row>
    <row r="22" spans="1:21" ht="29.25" customHeight="1" x14ac:dyDescent="0.25">
      <c r="A22" s="62" t="s">
        <v>1</v>
      </c>
      <c r="B22" s="63"/>
      <c r="C22" s="3" t="s">
        <v>15</v>
      </c>
      <c r="D22" s="64" t="s">
        <v>47</v>
      </c>
      <c r="E22" s="65"/>
      <c r="F22" s="65"/>
      <c r="G22" s="65"/>
      <c r="H22" s="65"/>
      <c r="I22" s="65"/>
      <c r="J22" s="65"/>
      <c r="K22" s="65"/>
      <c r="L22" s="65"/>
      <c r="M22" s="65"/>
    </row>
    <row r="23" spans="1:21" ht="30" customHeight="1" x14ac:dyDescent="0.25">
      <c r="A23" s="66" t="s">
        <v>2</v>
      </c>
      <c r="B23" s="67"/>
      <c r="C23" s="68"/>
      <c r="D23" s="4" t="s">
        <v>3</v>
      </c>
      <c r="E23" s="4" t="s">
        <v>4</v>
      </c>
      <c r="F23" s="4">
        <v>2015</v>
      </c>
      <c r="G23" s="24" t="s">
        <v>85</v>
      </c>
      <c r="H23" s="35" t="s">
        <v>87</v>
      </c>
      <c r="I23" s="69">
        <v>2016</v>
      </c>
      <c r="J23" s="70"/>
      <c r="K23" s="49" t="s">
        <v>89</v>
      </c>
      <c r="L23" s="42" t="s">
        <v>88</v>
      </c>
      <c r="M23" s="10">
        <v>2017</v>
      </c>
    </row>
    <row r="24" spans="1:21" ht="43.5" customHeight="1" x14ac:dyDescent="0.25">
      <c r="A24" s="12" t="s">
        <v>9</v>
      </c>
      <c r="B24" s="71" t="s">
        <v>48</v>
      </c>
      <c r="C24" s="72"/>
      <c r="D24" s="6" t="s">
        <v>5</v>
      </c>
      <c r="E24" s="6" t="s">
        <v>43</v>
      </c>
      <c r="F24" s="6">
        <v>580</v>
      </c>
      <c r="G24" s="25">
        <v>429.5</v>
      </c>
      <c r="H24" s="36">
        <v>74</v>
      </c>
      <c r="I24" s="73">
        <v>600</v>
      </c>
      <c r="J24" s="74"/>
      <c r="K24" s="30">
        <v>519.22</v>
      </c>
      <c r="L24" s="41">
        <v>0.86</v>
      </c>
      <c r="M24" s="6">
        <v>615</v>
      </c>
    </row>
    <row r="25" spans="1:21" ht="43.5" customHeight="1" x14ac:dyDescent="0.25">
      <c r="A25" s="12" t="s">
        <v>10</v>
      </c>
      <c r="B25" s="71" t="s">
        <v>49</v>
      </c>
      <c r="C25" s="72"/>
      <c r="D25" s="6" t="s">
        <v>5</v>
      </c>
      <c r="E25" s="6" t="s">
        <v>6</v>
      </c>
      <c r="F25" s="6" t="s">
        <v>56</v>
      </c>
      <c r="G25" s="25">
        <v>2</v>
      </c>
      <c r="H25" s="36">
        <v>100</v>
      </c>
      <c r="I25" s="73" t="s">
        <v>56</v>
      </c>
      <c r="J25" s="74"/>
      <c r="K25" s="30">
        <v>2</v>
      </c>
      <c r="L25" s="41">
        <v>1</v>
      </c>
      <c r="M25" s="6" t="s">
        <v>56</v>
      </c>
    </row>
    <row r="26" spans="1:21" ht="52.5" customHeight="1" x14ac:dyDescent="0.25">
      <c r="A26" s="12" t="s">
        <v>11</v>
      </c>
      <c r="B26" s="71" t="s">
        <v>50</v>
      </c>
      <c r="C26" s="72"/>
      <c r="D26" s="6" t="s">
        <v>5</v>
      </c>
      <c r="E26" s="6" t="s">
        <v>51</v>
      </c>
      <c r="F26" s="6">
        <v>470</v>
      </c>
      <c r="G26" s="25">
        <v>4150</v>
      </c>
      <c r="H26" s="36">
        <v>800</v>
      </c>
      <c r="I26" s="73">
        <v>485</v>
      </c>
      <c r="J26" s="74"/>
      <c r="K26" s="30">
        <v>3510</v>
      </c>
      <c r="L26" s="41">
        <v>0.72</v>
      </c>
      <c r="M26" s="6">
        <v>500</v>
      </c>
      <c r="P26" s="16">
        <v>5000000</v>
      </c>
      <c r="Q26" s="16">
        <f>4000000*1.18</f>
        <v>4720000</v>
      </c>
    </row>
    <row r="27" spans="1:21" ht="43.5" customHeight="1" x14ac:dyDescent="0.25">
      <c r="A27" s="12" t="s">
        <v>12</v>
      </c>
      <c r="B27" s="71" t="s">
        <v>52</v>
      </c>
      <c r="C27" s="72"/>
      <c r="D27" s="6" t="s">
        <v>5</v>
      </c>
      <c r="E27" s="6" t="s">
        <v>39</v>
      </c>
      <c r="F27" s="6">
        <v>100</v>
      </c>
      <c r="G27" s="25">
        <v>60</v>
      </c>
      <c r="H27" s="36">
        <v>60</v>
      </c>
      <c r="I27" s="73">
        <v>100</v>
      </c>
      <c r="J27" s="74"/>
      <c r="K27" s="30">
        <v>95</v>
      </c>
      <c r="L27" s="41">
        <v>0.95</v>
      </c>
      <c r="M27" s="6">
        <v>100</v>
      </c>
      <c r="P27" s="16">
        <f>SUM(Q27:U27)</f>
        <v>2161205.4000000004</v>
      </c>
      <c r="Q27" s="16">
        <f>25000*1.18*12</f>
        <v>354000</v>
      </c>
      <c r="R27" s="16">
        <f>Q27*1.1</f>
        <v>389400.00000000006</v>
      </c>
      <c r="S27" s="16">
        <f>R27*1.1</f>
        <v>428340.00000000012</v>
      </c>
      <c r="T27" s="16">
        <f>S27*1.1</f>
        <v>471174.00000000017</v>
      </c>
      <c r="U27" s="16">
        <f>T27*1.1</f>
        <v>518291.40000000026</v>
      </c>
    </row>
    <row r="28" spans="1:21" ht="43.5" customHeight="1" x14ac:dyDescent="0.25">
      <c r="A28" s="12" t="s">
        <v>20</v>
      </c>
      <c r="B28" s="71" t="s">
        <v>53</v>
      </c>
      <c r="C28" s="72"/>
      <c r="D28" s="6" t="s">
        <v>5</v>
      </c>
      <c r="E28" s="6" t="s">
        <v>39</v>
      </c>
      <c r="F28" s="6">
        <v>20</v>
      </c>
      <c r="G28" s="25">
        <v>20</v>
      </c>
      <c r="H28" s="36">
        <v>100</v>
      </c>
      <c r="I28" s="73">
        <v>40</v>
      </c>
      <c r="J28" s="74"/>
      <c r="K28" s="30">
        <v>85</v>
      </c>
      <c r="L28" s="41">
        <v>2.15</v>
      </c>
      <c r="M28" s="6">
        <v>60</v>
      </c>
    </row>
    <row r="29" spans="1:21" ht="43.5" customHeight="1" x14ac:dyDescent="0.25">
      <c r="A29" s="12" t="s">
        <v>21</v>
      </c>
      <c r="B29" s="71" t="s">
        <v>54</v>
      </c>
      <c r="C29" s="72"/>
      <c r="D29" s="6" t="s">
        <v>5</v>
      </c>
      <c r="E29" s="6" t="s">
        <v>27</v>
      </c>
      <c r="F29" s="6">
        <v>20367</v>
      </c>
      <c r="G29" s="25">
        <v>22459.1</v>
      </c>
      <c r="H29" s="36">
        <v>110</v>
      </c>
      <c r="I29" s="85">
        <f>F29*1.04</f>
        <v>21181.68</v>
      </c>
      <c r="J29" s="86"/>
      <c r="K29" s="29">
        <v>19062</v>
      </c>
      <c r="L29" s="41">
        <v>0.89</v>
      </c>
      <c r="M29" s="13">
        <f>I29*1.03</f>
        <v>21817.130400000002</v>
      </c>
      <c r="P29" s="16">
        <f>31000*60</f>
        <v>1860000</v>
      </c>
      <c r="Q29" s="16">
        <f>31000*12</f>
        <v>372000</v>
      </c>
      <c r="R29" s="16">
        <f t="shared" ref="R29:S29" si="0">31000*12</f>
        <v>372000</v>
      </c>
      <c r="S29" s="16">
        <f t="shared" si="0"/>
        <v>372000</v>
      </c>
    </row>
    <row r="30" spans="1:21" ht="43.5" customHeight="1" x14ac:dyDescent="0.25">
      <c r="A30" s="12" t="s">
        <v>22</v>
      </c>
      <c r="B30" s="71" t="s">
        <v>55</v>
      </c>
      <c r="C30" s="72"/>
      <c r="D30" s="6" t="s">
        <v>5</v>
      </c>
      <c r="E30" s="6" t="s">
        <v>39</v>
      </c>
      <c r="F30" s="6">
        <v>75</v>
      </c>
      <c r="G30" s="26">
        <v>70</v>
      </c>
      <c r="H30" s="37">
        <v>93</v>
      </c>
      <c r="I30" s="75">
        <v>80</v>
      </c>
      <c r="J30" s="76"/>
      <c r="K30" s="32">
        <v>77</v>
      </c>
      <c r="L30" s="46">
        <v>0.96</v>
      </c>
      <c r="M30" s="8">
        <v>85</v>
      </c>
      <c r="P30" s="16">
        <f>P26+P27+P29</f>
        <v>9021205.4000000004</v>
      </c>
    </row>
    <row r="31" spans="1:21" ht="26.25" customHeight="1" x14ac:dyDescent="0.25">
      <c r="A31" s="62" t="s">
        <v>1</v>
      </c>
      <c r="B31" s="63"/>
      <c r="C31" s="3" t="s">
        <v>57</v>
      </c>
      <c r="D31" s="64" t="s">
        <v>58</v>
      </c>
      <c r="E31" s="65"/>
      <c r="F31" s="65"/>
      <c r="G31" s="65"/>
      <c r="H31" s="65"/>
      <c r="I31" s="65"/>
      <c r="J31" s="65"/>
      <c r="K31" s="65"/>
      <c r="L31" s="65"/>
      <c r="M31" s="65"/>
    </row>
    <row r="32" spans="1:21" ht="33.75" customHeight="1" x14ac:dyDescent="0.25">
      <c r="A32" s="66" t="s">
        <v>2</v>
      </c>
      <c r="B32" s="67"/>
      <c r="C32" s="68"/>
      <c r="D32" s="4" t="s">
        <v>3</v>
      </c>
      <c r="E32" s="4" t="s">
        <v>4</v>
      </c>
      <c r="F32" s="4">
        <v>2015</v>
      </c>
      <c r="G32" s="24" t="s">
        <v>85</v>
      </c>
      <c r="H32" s="35" t="s">
        <v>87</v>
      </c>
      <c r="I32" s="69">
        <v>2016</v>
      </c>
      <c r="J32" s="70"/>
      <c r="K32" s="49" t="s">
        <v>89</v>
      </c>
      <c r="L32" s="42" t="s">
        <v>88</v>
      </c>
      <c r="M32" s="10">
        <v>2017</v>
      </c>
    </row>
    <row r="33" spans="1:15" ht="54.75" customHeight="1" x14ac:dyDescent="0.25">
      <c r="A33" s="12" t="s">
        <v>9</v>
      </c>
      <c r="B33" s="71" t="s">
        <v>59</v>
      </c>
      <c r="C33" s="72"/>
      <c r="D33" s="6" t="s">
        <v>5</v>
      </c>
      <c r="E33" s="6" t="s">
        <v>6</v>
      </c>
      <c r="F33" s="6">
        <v>2</v>
      </c>
      <c r="G33" s="25">
        <v>0</v>
      </c>
      <c r="H33" s="36">
        <v>0</v>
      </c>
      <c r="I33" s="73">
        <v>2</v>
      </c>
      <c r="J33" s="74"/>
      <c r="K33" s="30">
        <v>0</v>
      </c>
      <c r="L33" s="41">
        <v>0</v>
      </c>
      <c r="M33" s="6">
        <v>2</v>
      </c>
    </row>
    <row r="34" spans="1:15" ht="54.75" customHeight="1" x14ac:dyDescent="0.25">
      <c r="A34" s="12" t="s">
        <v>10</v>
      </c>
      <c r="B34" s="71" t="s">
        <v>60</v>
      </c>
      <c r="C34" s="72"/>
      <c r="D34" s="6" t="s">
        <v>5</v>
      </c>
      <c r="E34" s="6" t="s">
        <v>6</v>
      </c>
      <c r="F34" s="6">
        <v>4</v>
      </c>
      <c r="G34" s="26">
        <v>0</v>
      </c>
      <c r="H34" s="37">
        <v>0</v>
      </c>
      <c r="I34" s="75">
        <v>4</v>
      </c>
      <c r="J34" s="76"/>
      <c r="K34" s="31">
        <v>0</v>
      </c>
      <c r="L34" s="45">
        <v>0</v>
      </c>
      <c r="M34" s="6">
        <v>4</v>
      </c>
    </row>
    <row r="35" spans="1:15" ht="25.5" customHeight="1" x14ac:dyDescent="0.25">
      <c r="A35" s="58" t="s">
        <v>0</v>
      </c>
      <c r="B35" s="59"/>
      <c r="C35" s="9">
        <v>2</v>
      </c>
      <c r="D35" s="60" t="s">
        <v>61</v>
      </c>
      <c r="E35" s="61"/>
      <c r="F35" s="61"/>
      <c r="G35" s="61"/>
      <c r="H35" s="61"/>
      <c r="I35" s="61"/>
      <c r="J35" s="61"/>
      <c r="K35" s="61"/>
      <c r="L35" s="61"/>
      <c r="M35" s="61"/>
    </row>
    <row r="36" spans="1:15" ht="25.5" customHeight="1" x14ac:dyDescent="0.25">
      <c r="A36" s="62" t="s">
        <v>1</v>
      </c>
      <c r="B36" s="63"/>
      <c r="C36" s="3" t="s">
        <v>14</v>
      </c>
      <c r="D36" s="64" t="s">
        <v>83</v>
      </c>
      <c r="E36" s="65"/>
      <c r="F36" s="65"/>
      <c r="G36" s="65"/>
      <c r="H36" s="65"/>
      <c r="I36" s="65"/>
      <c r="J36" s="65"/>
      <c r="K36" s="65"/>
      <c r="L36" s="65"/>
      <c r="M36" s="65"/>
    </row>
    <row r="37" spans="1:15" ht="38.25" x14ac:dyDescent="0.25">
      <c r="A37" s="66" t="s">
        <v>2</v>
      </c>
      <c r="B37" s="67"/>
      <c r="C37" s="68"/>
      <c r="D37" s="4" t="s">
        <v>3</v>
      </c>
      <c r="E37" s="4" t="s">
        <v>4</v>
      </c>
      <c r="F37" s="4">
        <v>2015</v>
      </c>
      <c r="G37" s="24" t="s">
        <v>85</v>
      </c>
      <c r="H37" s="35" t="s">
        <v>87</v>
      </c>
      <c r="I37" s="69">
        <v>2016</v>
      </c>
      <c r="J37" s="70"/>
      <c r="K37" s="49" t="s">
        <v>89</v>
      </c>
      <c r="L37" s="42" t="s">
        <v>88</v>
      </c>
      <c r="M37" s="10">
        <v>2017</v>
      </c>
    </row>
    <row r="38" spans="1:15" ht="42.75" customHeight="1" x14ac:dyDescent="0.25">
      <c r="A38" s="12" t="s">
        <v>9</v>
      </c>
      <c r="B38" s="71" t="s">
        <v>62</v>
      </c>
      <c r="C38" s="72"/>
      <c r="D38" s="6" t="s">
        <v>5</v>
      </c>
      <c r="E38" s="6" t="s">
        <v>6</v>
      </c>
      <c r="F38" s="6">
        <v>100</v>
      </c>
      <c r="G38" s="25">
        <v>70</v>
      </c>
      <c r="H38" s="36">
        <v>70</v>
      </c>
      <c r="I38" s="81">
        <v>120</v>
      </c>
      <c r="J38" s="82"/>
      <c r="K38" s="33">
        <v>37</v>
      </c>
      <c r="L38" s="41">
        <v>0.3</v>
      </c>
      <c r="M38" s="14">
        <v>135</v>
      </c>
    </row>
    <row r="39" spans="1:15" ht="42.75" customHeight="1" x14ac:dyDescent="0.25">
      <c r="A39" s="12" t="s">
        <v>10</v>
      </c>
      <c r="B39" s="71" t="s">
        <v>63</v>
      </c>
      <c r="C39" s="72"/>
      <c r="D39" s="6" t="s">
        <v>5</v>
      </c>
      <c r="E39" s="6" t="s">
        <v>6</v>
      </c>
      <c r="F39" s="6">
        <v>30</v>
      </c>
      <c r="G39" s="25">
        <v>50</v>
      </c>
      <c r="H39" s="36">
        <v>166</v>
      </c>
      <c r="I39" s="81">
        <v>35</v>
      </c>
      <c r="J39" s="82"/>
      <c r="K39" s="33">
        <v>21</v>
      </c>
      <c r="L39" s="41">
        <v>0.6</v>
      </c>
      <c r="M39" s="14">
        <v>40</v>
      </c>
    </row>
    <row r="40" spans="1:15" ht="42.75" customHeight="1" x14ac:dyDescent="0.25">
      <c r="A40" s="12" t="s">
        <v>11</v>
      </c>
      <c r="B40" s="71" t="s">
        <v>64</v>
      </c>
      <c r="C40" s="72"/>
      <c r="D40" s="6" t="s">
        <v>5</v>
      </c>
      <c r="E40" s="6" t="s">
        <v>6</v>
      </c>
      <c r="F40" s="6">
        <v>100</v>
      </c>
      <c r="G40" s="25">
        <v>70</v>
      </c>
      <c r="H40" s="39">
        <v>0.7</v>
      </c>
      <c r="I40" s="81">
        <v>120</v>
      </c>
      <c r="J40" s="82"/>
      <c r="K40" s="33">
        <v>100</v>
      </c>
      <c r="L40" s="41">
        <v>0.83</v>
      </c>
      <c r="M40" s="14">
        <v>135</v>
      </c>
    </row>
    <row r="41" spans="1:15" ht="54.75" customHeight="1" x14ac:dyDescent="0.25">
      <c r="A41" s="12" t="s">
        <v>12</v>
      </c>
      <c r="B41" s="71" t="s">
        <v>65</v>
      </c>
      <c r="C41" s="72"/>
      <c r="D41" s="6" t="s">
        <v>5</v>
      </c>
      <c r="E41" s="6" t="s">
        <v>6</v>
      </c>
      <c r="F41" s="6">
        <v>1</v>
      </c>
      <c r="G41" s="25">
        <v>0</v>
      </c>
      <c r="H41" s="36">
        <v>0</v>
      </c>
      <c r="I41" s="81">
        <v>1</v>
      </c>
      <c r="J41" s="82"/>
      <c r="K41" s="33">
        <v>0</v>
      </c>
      <c r="L41" s="41">
        <v>0</v>
      </c>
      <c r="M41" s="14">
        <v>1</v>
      </c>
    </row>
    <row r="42" spans="1:15" ht="92.25" customHeight="1" x14ac:dyDescent="0.25">
      <c r="A42" s="12" t="s">
        <v>20</v>
      </c>
      <c r="B42" s="71" t="s">
        <v>66</v>
      </c>
      <c r="C42" s="72"/>
      <c r="D42" s="6" t="s">
        <v>5</v>
      </c>
      <c r="E42" s="6" t="s">
        <v>6</v>
      </c>
      <c r="F42" s="6">
        <v>1000</v>
      </c>
      <c r="G42" s="25">
        <v>782</v>
      </c>
      <c r="H42" s="40">
        <v>0.78200000000000003</v>
      </c>
      <c r="I42" s="81">
        <v>1000</v>
      </c>
      <c r="J42" s="82"/>
      <c r="K42" s="33">
        <v>1100</v>
      </c>
      <c r="L42" s="41">
        <v>1.1000000000000001</v>
      </c>
      <c r="M42" s="14">
        <v>1000</v>
      </c>
      <c r="O42" s="21">
        <v>50000</v>
      </c>
    </row>
    <row r="43" spans="1:15" ht="61.5" customHeight="1" x14ac:dyDescent="0.25">
      <c r="A43" s="12" t="s">
        <v>21</v>
      </c>
      <c r="B43" s="71" t="s">
        <v>67</v>
      </c>
      <c r="C43" s="72"/>
      <c r="D43" s="6" t="s">
        <v>5</v>
      </c>
      <c r="E43" s="6" t="s">
        <v>6</v>
      </c>
      <c r="F43" s="6">
        <v>100</v>
      </c>
      <c r="G43" s="25">
        <v>20</v>
      </c>
      <c r="H43" s="39">
        <v>0.2</v>
      </c>
      <c r="I43" s="81">
        <v>120</v>
      </c>
      <c r="J43" s="82"/>
      <c r="K43" s="33">
        <v>22</v>
      </c>
      <c r="L43" s="41">
        <v>0.18</v>
      </c>
      <c r="M43" s="14">
        <v>135</v>
      </c>
      <c r="O43" s="16">
        <f>50000*60*1.1</f>
        <v>3300000.0000000005</v>
      </c>
    </row>
    <row r="44" spans="1:15" ht="61.5" customHeight="1" x14ac:dyDescent="0.25">
      <c r="A44" s="12" t="s">
        <v>22</v>
      </c>
      <c r="B44" s="71" t="s">
        <v>81</v>
      </c>
      <c r="C44" s="72"/>
      <c r="D44" s="6" t="s">
        <v>5</v>
      </c>
      <c r="E44" s="6" t="s">
        <v>6</v>
      </c>
      <c r="F44" s="6">
        <v>0</v>
      </c>
      <c r="G44" s="25">
        <v>0</v>
      </c>
      <c r="H44" s="36">
        <v>0</v>
      </c>
      <c r="I44" s="81">
        <v>0</v>
      </c>
      <c r="J44" s="82"/>
      <c r="K44" s="33">
        <v>0</v>
      </c>
      <c r="L44" s="41">
        <v>0</v>
      </c>
      <c r="M44" s="14">
        <v>1</v>
      </c>
      <c r="O44" s="21">
        <v>300000</v>
      </c>
    </row>
    <row r="45" spans="1:15" ht="134.25" customHeight="1" x14ac:dyDescent="0.25">
      <c r="A45" s="12" t="s">
        <v>23</v>
      </c>
      <c r="B45" s="71" t="s">
        <v>82</v>
      </c>
      <c r="C45" s="72"/>
      <c r="D45" s="6" t="s">
        <v>5</v>
      </c>
      <c r="E45" s="6" t="s">
        <v>6</v>
      </c>
      <c r="F45" s="6">
        <v>1</v>
      </c>
      <c r="G45" s="25">
        <v>0</v>
      </c>
      <c r="H45" s="36"/>
      <c r="I45" s="81">
        <v>0</v>
      </c>
      <c r="J45" s="82"/>
      <c r="K45" s="33">
        <v>0</v>
      </c>
      <c r="L45" s="41">
        <v>0</v>
      </c>
      <c r="M45" s="14">
        <v>0</v>
      </c>
      <c r="O45" s="16">
        <f>O42+O43+O44</f>
        <v>3650000.0000000005</v>
      </c>
    </row>
    <row r="46" spans="1:15" ht="31.5" customHeight="1" x14ac:dyDescent="0.25">
      <c r="A46" s="12" t="s">
        <v>24</v>
      </c>
      <c r="B46" s="71" t="s">
        <v>84</v>
      </c>
      <c r="C46" s="72"/>
      <c r="D46" s="6" t="s">
        <v>5</v>
      </c>
      <c r="E46" s="6" t="s">
        <v>6</v>
      </c>
      <c r="F46" s="6">
        <v>1</v>
      </c>
      <c r="G46" s="25">
        <v>0</v>
      </c>
      <c r="H46" s="36">
        <v>0</v>
      </c>
      <c r="I46" s="81">
        <v>0</v>
      </c>
      <c r="J46" s="82"/>
      <c r="K46" s="33">
        <v>0</v>
      </c>
      <c r="L46" s="41">
        <v>0</v>
      </c>
      <c r="M46" s="14">
        <v>0</v>
      </c>
    </row>
    <row r="47" spans="1:15" ht="31.5" customHeight="1" x14ac:dyDescent="0.25">
      <c r="A47" s="62" t="s">
        <v>1</v>
      </c>
      <c r="B47" s="63"/>
      <c r="C47" s="3" t="s">
        <v>68</v>
      </c>
      <c r="D47" s="83" t="s">
        <v>69</v>
      </c>
      <c r="E47" s="84"/>
      <c r="F47" s="84"/>
      <c r="G47" s="84"/>
      <c r="H47" s="84"/>
      <c r="I47" s="84"/>
      <c r="J47" s="84"/>
      <c r="K47" s="84"/>
      <c r="L47" s="84"/>
      <c r="M47" s="84"/>
    </row>
    <row r="48" spans="1:15" ht="38.25" x14ac:dyDescent="0.25">
      <c r="A48" s="66" t="s">
        <v>2</v>
      </c>
      <c r="B48" s="67"/>
      <c r="C48" s="68"/>
      <c r="D48" s="4" t="s">
        <v>3</v>
      </c>
      <c r="E48" s="4" t="s">
        <v>4</v>
      </c>
      <c r="F48" s="4">
        <v>2015</v>
      </c>
      <c r="G48" s="24" t="s">
        <v>85</v>
      </c>
      <c r="H48" s="35" t="s">
        <v>87</v>
      </c>
      <c r="I48" s="69">
        <v>2016</v>
      </c>
      <c r="J48" s="70"/>
      <c r="K48" s="49" t="s">
        <v>89</v>
      </c>
      <c r="L48" s="42" t="s">
        <v>88</v>
      </c>
      <c r="M48" s="10">
        <v>2017</v>
      </c>
    </row>
    <row r="49" spans="1:20" ht="41.25" customHeight="1" x14ac:dyDescent="0.25">
      <c r="A49" s="12" t="s">
        <v>9</v>
      </c>
      <c r="B49" s="71" t="s">
        <v>70</v>
      </c>
      <c r="C49" s="72"/>
      <c r="D49" s="6" t="s">
        <v>5</v>
      </c>
      <c r="E49" s="6" t="s">
        <v>6</v>
      </c>
      <c r="F49" s="6">
        <v>15</v>
      </c>
      <c r="G49" s="25">
        <v>12</v>
      </c>
      <c r="H49" s="39">
        <v>0.8</v>
      </c>
      <c r="I49" s="73">
        <v>15</v>
      </c>
      <c r="J49" s="74"/>
      <c r="K49" s="30">
        <v>15</v>
      </c>
      <c r="L49" s="41">
        <v>1</v>
      </c>
      <c r="M49" s="6">
        <v>15</v>
      </c>
      <c r="O49" s="16">
        <f>SUM(P49:T49)</f>
        <v>1526275</v>
      </c>
      <c r="P49" s="16">
        <v>250000</v>
      </c>
      <c r="Q49" s="16">
        <f>P49*1.1</f>
        <v>275000</v>
      </c>
      <c r="R49" s="16">
        <f>Q49*1.1</f>
        <v>302500</v>
      </c>
      <c r="S49" s="16">
        <f>R49*1.1</f>
        <v>332750</v>
      </c>
      <c r="T49" s="16">
        <f>S49*1.1</f>
        <v>366025.00000000006</v>
      </c>
    </row>
    <row r="50" spans="1:20" ht="41.25" customHeight="1" x14ac:dyDescent="0.25">
      <c r="A50" s="12" t="s">
        <v>10</v>
      </c>
      <c r="B50" s="71" t="s">
        <v>71</v>
      </c>
      <c r="C50" s="72"/>
      <c r="D50" s="6" t="s">
        <v>5</v>
      </c>
      <c r="E50" s="6" t="s">
        <v>6</v>
      </c>
      <c r="F50" s="6">
        <v>15</v>
      </c>
      <c r="G50" s="25">
        <v>12</v>
      </c>
      <c r="H50" s="39">
        <v>0.8</v>
      </c>
      <c r="I50" s="73">
        <v>15</v>
      </c>
      <c r="J50" s="74"/>
      <c r="K50" s="30">
        <v>13</v>
      </c>
      <c r="L50" s="41">
        <v>0.86</v>
      </c>
      <c r="M50" s="6">
        <v>15</v>
      </c>
      <c r="O50" s="16">
        <f>SUM(P50:T50)</f>
        <v>305255</v>
      </c>
      <c r="P50" s="16">
        <v>50000</v>
      </c>
      <c r="Q50" s="16">
        <f>P50*1.1</f>
        <v>55000.000000000007</v>
      </c>
      <c r="R50" s="16">
        <f t="shared" ref="R50:T50" si="1">Q50*1.1</f>
        <v>60500.000000000015</v>
      </c>
      <c r="S50" s="16">
        <f t="shared" si="1"/>
        <v>66550.000000000015</v>
      </c>
      <c r="T50" s="16">
        <f t="shared" si="1"/>
        <v>73205.000000000029</v>
      </c>
    </row>
    <row r="51" spans="1:20" ht="55.5" customHeight="1" x14ac:dyDescent="0.25">
      <c r="A51" s="12" t="s">
        <v>11</v>
      </c>
      <c r="B51" s="71" t="s">
        <v>72</v>
      </c>
      <c r="C51" s="72"/>
      <c r="D51" s="6" t="s">
        <v>5</v>
      </c>
      <c r="E51" s="6" t="s">
        <v>73</v>
      </c>
      <c r="F51" s="6">
        <v>2400</v>
      </c>
      <c r="G51" s="25">
        <v>2200</v>
      </c>
      <c r="H51" s="39">
        <v>0.91</v>
      </c>
      <c r="I51" s="73">
        <v>2400</v>
      </c>
      <c r="J51" s="74"/>
      <c r="K51" s="30">
        <v>2810</v>
      </c>
      <c r="L51" s="41">
        <v>1.17</v>
      </c>
      <c r="M51" s="6">
        <v>2400</v>
      </c>
      <c r="O51" s="22">
        <v>50000</v>
      </c>
    </row>
    <row r="52" spans="1:20" ht="82.5" customHeight="1" x14ac:dyDescent="0.25">
      <c r="A52" s="12" t="s">
        <v>12</v>
      </c>
      <c r="B52" s="71" t="s">
        <v>74</v>
      </c>
      <c r="C52" s="72"/>
      <c r="D52" s="6" t="s">
        <v>5</v>
      </c>
      <c r="E52" s="6" t="s">
        <v>6</v>
      </c>
      <c r="F52" s="6">
        <v>1500</v>
      </c>
      <c r="G52" s="25">
        <v>1650</v>
      </c>
      <c r="H52" s="39">
        <v>1.1000000000000001</v>
      </c>
      <c r="I52" s="73">
        <v>1500</v>
      </c>
      <c r="J52" s="74"/>
      <c r="K52" s="30">
        <v>2100</v>
      </c>
      <c r="L52" s="41">
        <v>1.4</v>
      </c>
      <c r="M52" s="6">
        <v>1750</v>
      </c>
      <c r="O52" s="23">
        <f>O49+O50+O51</f>
        <v>1881530</v>
      </c>
    </row>
    <row r="53" spans="1:20" ht="41.25" customHeight="1" x14ac:dyDescent="0.25">
      <c r="A53" s="12" t="s">
        <v>20</v>
      </c>
      <c r="B53" s="71" t="s">
        <v>75</v>
      </c>
      <c r="C53" s="72"/>
      <c r="D53" s="6" t="s">
        <v>5</v>
      </c>
      <c r="E53" s="6" t="s">
        <v>6</v>
      </c>
      <c r="F53" s="6">
        <v>1000</v>
      </c>
      <c r="G53" s="26">
        <v>0</v>
      </c>
      <c r="H53" s="55">
        <v>0</v>
      </c>
      <c r="I53" s="75">
        <v>1000</v>
      </c>
      <c r="J53" s="76"/>
      <c r="K53" s="31">
        <v>0</v>
      </c>
      <c r="L53" s="45">
        <v>0</v>
      </c>
      <c r="M53" s="6">
        <v>1000</v>
      </c>
    </row>
    <row r="54" spans="1:20" s="1" customFormat="1" ht="28.5" customHeight="1" x14ac:dyDescent="0.25">
      <c r="A54" s="77" t="s">
        <v>7</v>
      </c>
      <c r="B54" s="78"/>
      <c r="C54" s="20"/>
      <c r="D54" s="79" t="s">
        <v>80</v>
      </c>
      <c r="E54" s="80"/>
      <c r="F54" s="80"/>
      <c r="G54" s="80"/>
      <c r="H54" s="80"/>
      <c r="I54" s="80"/>
      <c r="J54" s="80"/>
      <c r="K54" s="80"/>
      <c r="L54" s="80"/>
      <c r="M54" s="80"/>
    </row>
    <row r="55" spans="1:20" s="1" customFormat="1" ht="36" customHeight="1" x14ac:dyDescent="0.25">
      <c r="A55" s="58" t="s">
        <v>0</v>
      </c>
      <c r="B55" s="59"/>
      <c r="C55" s="18">
        <v>3</v>
      </c>
      <c r="D55" s="60" t="s">
        <v>76</v>
      </c>
      <c r="E55" s="61"/>
      <c r="F55" s="61"/>
      <c r="G55" s="61"/>
      <c r="H55" s="61"/>
      <c r="I55" s="61"/>
      <c r="J55" s="61"/>
      <c r="K55" s="61"/>
      <c r="L55" s="61"/>
      <c r="M55" s="61"/>
    </row>
    <row r="56" spans="1:20" s="1" customFormat="1" ht="27.75" customHeight="1" x14ac:dyDescent="0.25">
      <c r="A56" s="62" t="s">
        <v>1</v>
      </c>
      <c r="B56" s="63"/>
      <c r="C56" s="3" t="s">
        <v>77</v>
      </c>
      <c r="D56" s="64" t="s">
        <v>78</v>
      </c>
      <c r="E56" s="65"/>
      <c r="F56" s="65"/>
      <c r="G56" s="65"/>
      <c r="H56" s="65"/>
      <c r="I56" s="65"/>
      <c r="J56" s="65"/>
      <c r="K56" s="65"/>
      <c r="L56" s="65"/>
      <c r="M56" s="65"/>
    </row>
    <row r="57" spans="1:20" s="1" customFormat="1" ht="38.25" x14ac:dyDescent="0.25">
      <c r="A57" s="66" t="s">
        <v>2</v>
      </c>
      <c r="B57" s="67"/>
      <c r="C57" s="68"/>
      <c r="D57" s="4" t="s">
        <v>3</v>
      </c>
      <c r="E57" s="4" t="s">
        <v>4</v>
      </c>
      <c r="F57" s="4">
        <v>2015</v>
      </c>
      <c r="G57" s="24" t="s">
        <v>85</v>
      </c>
      <c r="H57" s="35" t="s">
        <v>87</v>
      </c>
      <c r="I57" s="69">
        <v>2016</v>
      </c>
      <c r="J57" s="70"/>
      <c r="K57" s="49" t="s">
        <v>89</v>
      </c>
      <c r="L57" s="42" t="s">
        <v>88</v>
      </c>
      <c r="M57" s="10">
        <v>2017</v>
      </c>
    </row>
    <row r="58" spans="1:20" s="1" customFormat="1" ht="40.5" customHeight="1" x14ac:dyDescent="0.25">
      <c r="A58" s="12" t="s">
        <v>9</v>
      </c>
      <c r="B58" s="71" t="s">
        <v>78</v>
      </c>
      <c r="C58" s="72"/>
      <c r="D58" s="6" t="s">
        <v>5</v>
      </c>
      <c r="E58" s="6" t="s">
        <v>39</v>
      </c>
      <c r="F58" s="6">
        <v>100</v>
      </c>
      <c r="G58" s="25">
        <v>100</v>
      </c>
      <c r="H58" s="39">
        <v>1</v>
      </c>
      <c r="I58" s="73">
        <v>100</v>
      </c>
      <c r="J58" s="74"/>
      <c r="K58" s="30">
        <v>42</v>
      </c>
      <c r="L58" s="41">
        <v>0.42</v>
      </c>
      <c r="M58" s="6">
        <v>100</v>
      </c>
      <c r="O58" s="15"/>
    </row>
    <row r="60" spans="1:20" x14ac:dyDescent="0.25">
      <c r="B60">
        <v>2015</v>
      </c>
      <c r="C60" s="19">
        <v>2534002.92</v>
      </c>
      <c r="D60">
        <v>50000</v>
      </c>
      <c r="E60" s="19">
        <f>C60+D60</f>
        <v>2584002.92</v>
      </c>
    </row>
    <row r="61" spans="1:20" x14ac:dyDescent="0.25">
      <c r="B61">
        <v>2016</v>
      </c>
      <c r="C61" s="19">
        <f>C60*1.1</f>
        <v>2787403.2120000003</v>
      </c>
      <c r="D61">
        <v>55000</v>
      </c>
      <c r="E61" s="19">
        <f t="shared" ref="E61:E65" si="2">C61+D61</f>
        <v>2842403.2120000003</v>
      </c>
    </row>
    <row r="62" spans="1:20" x14ac:dyDescent="0.25">
      <c r="B62">
        <v>2017</v>
      </c>
      <c r="C62" s="19">
        <f t="shared" ref="C62:C64" si="3">C61*1.1</f>
        <v>3066143.5332000004</v>
      </c>
      <c r="D62">
        <v>60000</v>
      </c>
      <c r="E62" s="19">
        <f t="shared" si="2"/>
        <v>3126143.5332000004</v>
      </c>
    </row>
    <row r="63" spans="1:20" x14ac:dyDescent="0.25">
      <c r="B63">
        <v>2018</v>
      </c>
      <c r="C63" s="19">
        <f t="shared" si="3"/>
        <v>3372757.8865200006</v>
      </c>
      <c r="D63">
        <v>65000</v>
      </c>
      <c r="E63" s="19">
        <f t="shared" si="2"/>
        <v>3437757.8865200006</v>
      </c>
    </row>
    <row r="64" spans="1:20" x14ac:dyDescent="0.25">
      <c r="B64">
        <v>2019</v>
      </c>
      <c r="C64" s="19">
        <f t="shared" si="3"/>
        <v>3710033.6751720011</v>
      </c>
      <c r="D64">
        <v>70000</v>
      </c>
      <c r="E64" s="19">
        <f t="shared" si="2"/>
        <v>3780033.6751720011</v>
      </c>
    </row>
    <row r="65" spans="2:7" x14ac:dyDescent="0.25">
      <c r="B65" t="s">
        <v>79</v>
      </c>
      <c r="C65" s="19">
        <f>SUM(C60:C64)</f>
        <v>15470341.226892002</v>
      </c>
      <c r="D65">
        <f>SUM(D60:D64)</f>
        <v>300000</v>
      </c>
      <c r="E65" s="19">
        <f t="shared" si="2"/>
        <v>15770341.226892002</v>
      </c>
    </row>
    <row r="67" spans="2:7" x14ac:dyDescent="0.25">
      <c r="F67" s="19">
        <f>SUM(E60:E64)</f>
        <v>15770341.226892002</v>
      </c>
      <c r="G67" s="28"/>
    </row>
  </sheetData>
  <mergeCells count="115">
    <mergeCell ref="B18:C18"/>
    <mergeCell ref="I18:J18"/>
    <mergeCell ref="I14:J14"/>
    <mergeCell ref="B14:C14"/>
    <mergeCell ref="B7:C7"/>
    <mergeCell ref="B8:C8"/>
    <mergeCell ref="B9:C9"/>
    <mergeCell ref="B10:C10"/>
    <mergeCell ref="I15:J15"/>
    <mergeCell ref="A16:B16"/>
    <mergeCell ref="D16:M16"/>
    <mergeCell ref="A17:C17"/>
    <mergeCell ref="I17:J17"/>
    <mergeCell ref="B21:C21"/>
    <mergeCell ref="I21:J21"/>
    <mergeCell ref="A1:M1"/>
    <mergeCell ref="A5:C5"/>
    <mergeCell ref="I5:J5"/>
    <mergeCell ref="B6:C6"/>
    <mergeCell ref="I6:J6"/>
    <mergeCell ref="B15:C15"/>
    <mergeCell ref="A2:B2"/>
    <mergeCell ref="D2:M2"/>
    <mergeCell ref="A3:B3"/>
    <mergeCell ref="D3:M3"/>
    <mergeCell ref="A4:B4"/>
    <mergeCell ref="D4:M4"/>
    <mergeCell ref="I7:J7"/>
    <mergeCell ref="I8:J8"/>
    <mergeCell ref="I9:J9"/>
    <mergeCell ref="I10:J10"/>
    <mergeCell ref="I11:J11"/>
    <mergeCell ref="I12:J12"/>
    <mergeCell ref="I13:J13"/>
    <mergeCell ref="B11:C11"/>
    <mergeCell ref="B12:C12"/>
    <mergeCell ref="B13:C13"/>
    <mergeCell ref="I34:J34"/>
    <mergeCell ref="B39:C39"/>
    <mergeCell ref="I38:J38"/>
    <mergeCell ref="I39:J39"/>
    <mergeCell ref="B30:C30"/>
    <mergeCell ref="I30:J30"/>
    <mergeCell ref="A22:B22"/>
    <mergeCell ref="D22:M22"/>
    <mergeCell ref="A23:C23"/>
    <mergeCell ref="I23:J23"/>
    <mergeCell ref="B24:C24"/>
    <mergeCell ref="I24:J24"/>
    <mergeCell ref="B29:C29"/>
    <mergeCell ref="I29:J29"/>
    <mergeCell ref="B25:C25"/>
    <mergeCell ref="I25:J25"/>
    <mergeCell ref="B26:C26"/>
    <mergeCell ref="I26:J26"/>
    <mergeCell ref="B27:C27"/>
    <mergeCell ref="I27:J27"/>
    <mergeCell ref="B28:C28"/>
    <mergeCell ref="I28:J28"/>
    <mergeCell ref="B19:C19"/>
    <mergeCell ref="I19:J19"/>
    <mergeCell ref="B20:C20"/>
    <mergeCell ref="I20:J20"/>
    <mergeCell ref="B50:C50"/>
    <mergeCell ref="I50:J50"/>
    <mergeCell ref="B38:C38"/>
    <mergeCell ref="A35:B35"/>
    <mergeCell ref="D35:M35"/>
    <mergeCell ref="A36:B36"/>
    <mergeCell ref="D36:M36"/>
    <mergeCell ref="A37:C37"/>
    <mergeCell ref="I37:J37"/>
    <mergeCell ref="I40:J40"/>
    <mergeCell ref="B41:C41"/>
    <mergeCell ref="I41:J41"/>
    <mergeCell ref="B40:C40"/>
    <mergeCell ref="A31:B31"/>
    <mergeCell ref="D31:M31"/>
    <mergeCell ref="A32:C32"/>
    <mergeCell ref="I32:J32"/>
    <mergeCell ref="B33:C33"/>
    <mergeCell ref="I33:J33"/>
    <mergeCell ref="B34:C34"/>
    <mergeCell ref="B42:C42"/>
    <mergeCell ref="I42:J42"/>
    <mergeCell ref="B43:C43"/>
    <mergeCell ref="I43:J43"/>
    <mergeCell ref="A47:B47"/>
    <mergeCell ref="D47:M47"/>
    <mergeCell ref="A48:C48"/>
    <mergeCell ref="I48:J48"/>
    <mergeCell ref="B49:C49"/>
    <mergeCell ref="I49:J49"/>
    <mergeCell ref="B44:C44"/>
    <mergeCell ref="I44:J44"/>
    <mergeCell ref="B45:C45"/>
    <mergeCell ref="I45:J45"/>
    <mergeCell ref="B46:C46"/>
    <mergeCell ref="I46:J46"/>
    <mergeCell ref="A55:B55"/>
    <mergeCell ref="D55:M55"/>
    <mergeCell ref="A56:B56"/>
    <mergeCell ref="D56:M56"/>
    <mergeCell ref="A57:C57"/>
    <mergeCell ref="I57:J57"/>
    <mergeCell ref="B58:C58"/>
    <mergeCell ref="I58:J58"/>
    <mergeCell ref="B51:C51"/>
    <mergeCell ref="B53:C53"/>
    <mergeCell ref="I53:J53"/>
    <mergeCell ref="A54:B54"/>
    <mergeCell ref="D54:M54"/>
    <mergeCell ref="I51:J51"/>
    <mergeCell ref="B52:C52"/>
    <mergeCell ref="I52:J52"/>
  </mergeCells>
  <printOptions horizontalCentered="1"/>
  <pageMargins left="0.70866141732283472" right="0.70866141732283472" top="0.51181102362204722" bottom="0.55118110236220474" header="0.31496062992125984" footer="0.31496062992125984"/>
  <pageSetup paperSize="9" scale="60" orientation="landscape" r:id="rId1"/>
  <rowBreaks count="3" manualBreakCount="3">
    <brk id="15" max="16383" man="1"/>
    <brk id="39" max="12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>EBH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</dc:creator>
  <cp:lastModifiedBy>Windows Kullanıcısı</cp:lastModifiedBy>
  <cp:lastPrinted>2019-12-04T06:03:19Z</cp:lastPrinted>
  <dcterms:created xsi:type="dcterms:W3CDTF">2014-09-29T07:40:18Z</dcterms:created>
  <dcterms:modified xsi:type="dcterms:W3CDTF">2019-12-04T06:03:33Z</dcterms:modified>
</cp:coreProperties>
</file>